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795" windowHeight="8955" activeTab="3"/>
  </bookViews>
  <sheets>
    <sheet name="U-10" sheetId="1" r:id="rId1"/>
    <sheet name="U-12" sheetId="2" r:id="rId2"/>
    <sheet name="U-14" sheetId="3" r:id="rId3"/>
    <sheet name="U-16" sheetId="4" r:id="rId4"/>
    <sheet name="U-10_Berechnung" sheetId="5" r:id="rId5"/>
    <sheet name="U-12_Berechnung" sheetId="6" r:id="rId6"/>
    <sheet name="U-14_Berechnung" sheetId="7" r:id="rId7"/>
    <sheet name="U-16_Berechnung" sheetId="8" r:id="rId8"/>
  </sheets>
  <definedNames/>
  <calcPr fullCalcOnLoad="1"/>
</workbook>
</file>

<file path=xl/sharedStrings.xml><?xml version="1.0" encoding="utf-8"?>
<sst xmlns="http://schemas.openxmlformats.org/spreadsheetml/2006/main" count="460" uniqueCount="73">
  <si>
    <t>A</t>
  </si>
  <si>
    <t>B</t>
  </si>
  <si>
    <t>C</t>
  </si>
  <si>
    <t>D</t>
  </si>
  <si>
    <t>E</t>
  </si>
  <si>
    <t>Union T.T.I. St. FLORIAN</t>
  </si>
  <si>
    <t>SV URFAHR</t>
  </si>
  <si>
    <t>SV HASLACH</t>
  </si>
  <si>
    <t>SV HELLMONSÖDT</t>
  </si>
  <si>
    <t>Union LEMBACH</t>
  </si>
  <si>
    <t>S P I E L P L A N</t>
  </si>
  <si>
    <t>-</t>
  </si>
  <si>
    <t>U-10</t>
  </si>
  <si>
    <t>:</t>
  </si>
  <si>
    <t>A K T U E L L E     T A B E L L E</t>
  </si>
  <si>
    <t>Punkte</t>
  </si>
  <si>
    <t>Spiele</t>
  </si>
  <si>
    <t>Tordifferenz</t>
  </si>
  <si>
    <t>+</t>
  </si>
  <si>
    <t>=</t>
  </si>
  <si>
    <t>V E R E I N</t>
  </si>
  <si>
    <t>PLATZ</t>
  </si>
  <si>
    <t>1.</t>
  </si>
  <si>
    <t>2.</t>
  </si>
  <si>
    <t>3.</t>
  </si>
  <si>
    <t>4.</t>
  </si>
  <si>
    <t>5.</t>
  </si>
  <si>
    <t>A -</t>
  </si>
  <si>
    <t>B -</t>
  </si>
  <si>
    <t>C -</t>
  </si>
  <si>
    <t>D -</t>
  </si>
  <si>
    <t>E -</t>
  </si>
  <si>
    <t>1.Spiel</t>
  </si>
  <si>
    <t>2.Spiel</t>
  </si>
  <si>
    <t>3.Spiel</t>
  </si>
  <si>
    <t>4.Spiel</t>
  </si>
  <si>
    <t>GESAMT</t>
  </si>
  <si>
    <t>Punkteberechnung</t>
  </si>
  <si>
    <t>Spieleberechnung</t>
  </si>
  <si>
    <t>Gesamtberechnung</t>
  </si>
  <si>
    <t>Tore +</t>
  </si>
  <si>
    <t>Tore -</t>
  </si>
  <si>
    <t>Gesamttabelle sortieren</t>
  </si>
  <si>
    <t>Tordiff.</t>
  </si>
  <si>
    <t>U-12</t>
  </si>
  <si>
    <t>F</t>
  </si>
  <si>
    <t>G</t>
  </si>
  <si>
    <t>H</t>
  </si>
  <si>
    <t>I</t>
  </si>
  <si>
    <t>J</t>
  </si>
  <si>
    <t>SV GALLNEUKIRCHEN II</t>
  </si>
  <si>
    <t>Union ROHRBACH / BERG I</t>
  </si>
  <si>
    <t>Union ULRICHSBERG</t>
  </si>
  <si>
    <t>DSG Union St. MARTIN/M.</t>
  </si>
  <si>
    <t>U-14</t>
  </si>
  <si>
    <t>K</t>
  </si>
  <si>
    <t>L</t>
  </si>
  <si>
    <t>M</t>
  </si>
  <si>
    <t>N</t>
  </si>
  <si>
    <t>O</t>
  </si>
  <si>
    <t>DSG Union PUTZLEINSDORF</t>
  </si>
  <si>
    <t>FC SUPERFUND PASCHING</t>
  </si>
  <si>
    <t>SV HASLACH I</t>
  </si>
  <si>
    <t>U-16</t>
  </si>
  <si>
    <t>P</t>
  </si>
  <si>
    <t>Q</t>
  </si>
  <si>
    <t>R</t>
  </si>
  <si>
    <t>S</t>
  </si>
  <si>
    <t>T</t>
  </si>
  <si>
    <t>ASKÖ SCHWERTBERG</t>
  </si>
  <si>
    <t>Union SCHWEINBACH</t>
  </si>
  <si>
    <t>SK ADMIRA LINZ II</t>
  </si>
  <si>
    <t>SPG LEMBACH / PUTZL.</t>
  </si>
</sst>
</file>

<file path=xl/styles.xml><?xml version="1.0" encoding="utf-8"?>
<styleSheet xmlns="http://schemas.openxmlformats.org/spreadsheetml/2006/main">
  <numFmts count="10">
    <numFmt numFmtId="5" formatCode="&quot;EUR&quot;\ #,##0;\-&quot;EUR&quot;\ #,##0"/>
    <numFmt numFmtId="6" formatCode="&quot;EUR&quot;\ #,##0;[Red]\-&quot;EUR&quot;\ #,##0"/>
    <numFmt numFmtId="7" formatCode="&quot;EUR&quot;\ #,##0.00;\-&quot;EUR&quot;\ #,##0.00"/>
    <numFmt numFmtId="8" formatCode="&quot;EUR&quot;\ #,##0.00;[Red]\-&quot;EUR&quot;\ #,##0.00"/>
    <numFmt numFmtId="42" formatCode="_-&quot;EUR&quot;\ * #,##0_-;\-&quot;EUR&quot;\ * #,##0_-;_-&quot;EUR&quot;\ * &quot;-&quot;_-;_-@_-"/>
    <numFmt numFmtId="41" formatCode="_-* #,##0_-;\-* #,##0_-;_-* &quot;-&quot;_-;_-@_-"/>
    <numFmt numFmtId="44" formatCode="_-&quot;EUR&quot;\ * #,##0.00_-;\-&quot;EUR&quot;\ * #,##0.00_-;_-&quot;EUR&quot;\ * &quot;-&quot;??_-;_-@_-"/>
    <numFmt numFmtId="43" formatCode="_-* #,##0.00_-;\-* #,##0.00_-;_-* &quot;-&quot;??_-;_-@_-"/>
    <numFmt numFmtId="164" formatCode="\+#,##0;\-#,##0"/>
    <numFmt numFmtId="165" formatCode="0;\+#,##0;\-#,##0"/>
  </numFmts>
  <fonts count="7">
    <font>
      <sz val="10"/>
      <name val="Arial"/>
      <family val="0"/>
    </font>
    <font>
      <b/>
      <sz val="55"/>
      <name val="Calibri"/>
      <family val="2"/>
    </font>
    <font>
      <b/>
      <sz val="19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52</xdr:col>
      <xdr:colOff>104775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483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52</xdr:col>
      <xdr:colOff>104775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48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52</xdr:col>
      <xdr:colOff>104775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48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52</xdr:col>
      <xdr:colOff>104775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48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3"/>
  </sheetPr>
  <dimension ref="A7:BA32"/>
  <sheetViews>
    <sheetView workbookViewId="0" topLeftCell="A16">
      <selection activeCell="AM7" sqref="AM7:AY11"/>
    </sheetView>
  </sheetViews>
  <sheetFormatPr defaultColWidth="11.421875" defaultRowHeight="24.75" customHeight="1"/>
  <cols>
    <col min="1" max="16384" width="1.7109375" style="2" customWidth="1"/>
  </cols>
  <sheetData>
    <row r="7" spans="3:51" ht="24.75" customHeight="1">
      <c r="C7" s="10" t="s">
        <v>0</v>
      </c>
      <c r="D7" s="10"/>
      <c r="E7" s="11" t="s">
        <v>11</v>
      </c>
      <c r="F7" s="11"/>
      <c r="G7" s="10" t="s">
        <v>6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M7" s="22" t="s">
        <v>12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3:51" ht="24.75" customHeight="1">
      <c r="C8" s="10" t="s">
        <v>1</v>
      </c>
      <c r="D8" s="10"/>
      <c r="E8" s="11" t="s">
        <v>11</v>
      </c>
      <c r="F8" s="11"/>
      <c r="G8" s="18" t="s">
        <v>7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3:51" ht="24.75" customHeight="1">
      <c r="C9" s="10" t="s">
        <v>2</v>
      </c>
      <c r="D9" s="10"/>
      <c r="E9" s="11" t="s">
        <v>11</v>
      </c>
      <c r="F9" s="11"/>
      <c r="G9" s="10" t="s">
        <v>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3:51" ht="24.75" customHeight="1">
      <c r="C10" s="10" t="s">
        <v>3</v>
      </c>
      <c r="D10" s="10"/>
      <c r="E10" s="11" t="s">
        <v>11</v>
      </c>
      <c r="F10" s="11"/>
      <c r="G10" s="18" t="s">
        <v>8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3:51" ht="24.75" customHeight="1">
      <c r="C11" s="10" t="s">
        <v>4</v>
      </c>
      <c r="D11" s="10"/>
      <c r="E11" s="11" t="s">
        <v>11</v>
      </c>
      <c r="F11" s="11"/>
      <c r="G11" s="18" t="s">
        <v>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3" spans="1:53" ht="24.75" customHeight="1">
      <c r="A13" s="23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3" customFormat="1" ht="19.5" customHeight="1">
      <c r="A14" s="19" t="s">
        <v>0</v>
      </c>
      <c r="B14" s="19"/>
      <c r="C14" s="4" t="s">
        <v>13</v>
      </c>
      <c r="D14" s="24" t="s">
        <v>1</v>
      </c>
      <c r="E14" s="24"/>
      <c r="F14" s="4"/>
      <c r="G14" s="24">
        <v>0.375</v>
      </c>
      <c r="H14" s="24"/>
      <c r="I14" s="24"/>
      <c r="J14" s="24"/>
      <c r="K14" s="3" t="s">
        <v>11</v>
      </c>
      <c r="L14" s="24">
        <v>0.3819444444444444</v>
      </c>
      <c r="M14" s="19"/>
      <c r="N14" s="19"/>
      <c r="O14" s="19"/>
      <c r="Q14" s="21" t="str">
        <f>G7</f>
        <v>SV URFAHR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5"/>
      <c r="AG14" s="20">
        <v>0</v>
      </c>
      <c r="AH14" s="20"/>
      <c r="AI14" s="1" t="s">
        <v>13</v>
      </c>
      <c r="AJ14" s="20">
        <v>1</v>
      </c>
      <c r="AK14" s="20"/>
      <c r="AM14" s="21" t="str">
        <f>G8</f>
        <v>SV HASLACH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</row>
    <row r="15" spans="1:53" s="3" customFormat="1" ht="19.5" customHeight="1">
      <c r="A15" s="25" t="s">
        <v>2</v>
      </c>
      <c r="B15" s="25"/>
      <c r="C15" s="3" t="s">
        <v>13</v>
      </c>
      <c r="D15" s="25" t="s">
        <v>3</v>
      </c>
      <c r="E15" s="25"/>
      <c r="G15" s="26">
        <v>0.4055555555555555</v>
      </c>
      <c r="H15" s="25"/>
      <c r="I15" s="25"/>
      <c r="J15" s="25"/>
      <c r="K15" s="3" t="s">
        <v>11</v>
      </c>
      <c r="L15" s="26">
        <v>0.4125</v>
      </c>
      <c r="M15" s="25"/>
      <c r="N15" s="25"/>
      <c r="O15" s="25"/>
      <c r="Q15" s="38" t="str">
        <f>G9</f>
        <v>Union T.T.I. St. FLORIAN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G15" s="37">
        <v>2</v>
      </c>
      <c r="AH15" s="37"/>
      <c r="AI15" s="3" t="s">
        <v>13</v>
      </c>
      <c r="AJ15" s="37">
        <v>0</v>
      </c>
      <c r="AK15" s="37"/>
      <c r="AM15" s="38" t="str">
        <f>G10</f>
        <v>SV HELLMONSÖDT</v>
      </c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s="3" customFormat="1" ht="19.5" customHeight="1">
      <c r="A16" s="25" t="s">
        <v>4</v>
      </c>
      <c r="B16" s="25"/>
      <c r="C16" s="3" t="s">
        <v>13</v>
      </c>
      <c r="D16" s="25" t="s">
        <v>0</v>
      </c>
      <c r="E16" s="25"/>
      <c r="G16" s="26">
        <v>0.4361111111111111</v>
      </c>
      <c r="H16" s="25"/>
      <c r="I16" s="25"/>
      <c r="J16" s="25"/>
      <c r="K16" s="3" t="s">
        <v>11</v>
      </c>
      <c r="L16" s="26">
        <v>0.44305555555555554</v>
      </c>
      <c r="M16" s="25"/>
      <c r="N16" s="25"/>
      <c r="O16" s="25"/>
      <c r="Q16" s="38" t="str">
        <f>G11</f>
        <v>Union LEMBACH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G16" s="37">
        <v>1</v>
      </c>
      <c r="AH16" s="37"/>
      <c r="AI16" s="3" t="s">
        <v>13</v>
      </c>
      <c r="AJ16" s="37">
        <v>1</v>
      </c>
      <c r="AK16" s="37"/>
      <c r="AM16" s="38" t="str">
        <f>G7</f>
        <v>SV URFAHR</v>
      </c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s="3" customFormat="1" ht="19.5" customHeight="1">
      <c r="A17" s="25" t="s">
        <v>1</v>
      </c>
      <c r="B17" s="25"/>
      <c r="C17" s="3" t="s">
        <v>13</v>
      </c>
      <c r="D17" s="25" t="s">
        <v>2</v>
      </c>
      <c r="E17" s="25"/>
      <c r="G17" s="26">
        <v>0.4666666666666666</v>
      </c>
      <c r="H17" s="25"/>
      <c r="I17" s="25"/>
      <c r="J17" s="25"/>
      <c r="K17" s="3" t="s">
        <v>11</v>
      </c>
      <c r="L17" s="26">
        <v>0.47361111111111115</v>
      </c>
      <c r="M17" s="25"/>
      <c r="N17" s="25"/>
      <c r="O17" s="25"/>
      <c r="Q17" s="38" t="str">
        <f>G8</f>
        <v>SV HASLACH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G17" s="37">
        <v>0</v>
      </c>
      <c r="AH17" s="37"/>
      <c r="AI17" s="3" t="s">
        <v>13</v>
      </c>
      <c r="AJ17" s="37">
        <v>0</v>
      </c>
      <c r="AK17" s="37"/>
      <c r="AM17" s="38" t="str">
        <f>G9</f>
        <v>Union T.T.I. St. FLORIAN</v>
      </c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s="3" customFormat="1" ht="19.5" customHeight="1">
      <c r="A18" s="25" t="s">
        <v>3</v>
      </c>
      <c r="B18" s="25"/>
      <c r="C18" s="3" t="s">
        <v>13</v>
      </c>
      <c r="D18" s="25" t="s">
        <v>4</v>
      </c>
      <c r="E18" s="25"/>
      <c r="G18" s="26">
        <v>0.49722222222222223</v>
      </c>
      <c r="H18" s="25"/>
      <c r="I18" s="25"/>
      <c r="J18" s="25"/>
      <c r="K18" s="3" t="s">
        <v>11</v>
      </c>
      <c r="L18" s="26">
        <v>0.5041666666666667</v>
      </c>
      <c r="M18" s="25"/>
      <c r="N18" s="25"/>
      <c r="O18" s="25"/>
      <c r="Q18" s="38" t="str">
        <f>G10</f>
        <v>SV HELLMONSÖDT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G18" s="37">
        <v>1</v>
      </c>
      <c r="AH18" s="37"/>
      <c r="AI18" s="3" t="s">
        <v>13</v>
      </c>
      <c r="AJ18" s="37">
        <v>1</v>
      </c>
      <c r="AK18" s="37"/>
      <c r="AM18" s="38" t="str">
        <f>G11</f>
        <v>Union LEMBACH</v>
      </c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s="3" customFormat="1" ht="19.5" customHeight="1">
      <c r="A19" s="25" t="s">
        <v>0</v>
      </c>
      <c r="B19" s="25"/>
      <c r="C19" s="3" t="s">
        <v>13</v>
      </c>
      <c r="D19" s="25" t="s">
        <v>2</v>
      </c>
      <c r="E19" s="25"/>
      <c r="G19" s="26">
        <v>0.5277777777777778</v>
      </c>
      <c r="H19" s="25"/>
      <c r="I19" s="25"/>
      <c r="J19" s="25"/>
      <c r="K19" s="3" t="s">
        <v>11</v>
      </c>
      <c r="L19" s="26">
        <v>0.5347222222222222</v>
      </c>
      <c r="M19" s="25"/>
      <c r="N19" s="25"/>
      <c r="O19" s="25"/>
      <c r="Q19" s="38" t="str">
        <f>G7</f>
        <v>SV URFAHR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G19" s="37">
        <v>0</v>
      </c>
      <c r="AH19" s="37"/>
      <c r="AI19" s="3" t="s">
        <v>13</v>
      </c>
      <c r="AJ19" s="37">
        <v>1</v>
      </c>
      <c r="AK19" s="37"/>
      <c r="AM19" s="38" t="str">
        <f>G9</f>
        <v>Union T.T.I. St. FLORIAN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s="3" customFormat="1" ht="19.5" customHeight="1">
      <c r="A20" s="25" t="s">
        <v>1</v>
      </c>
      <c r="B20" s="25"/>
      <c r="C20" s="3" t="s">
        <v>13</v>
      </c>
      <c r="D20" s="25" t="s">
        <v>3</v>
      </c>
      <c r="E20" s="25"/>
      <c r="G20" s="26">
        <v>0.5583333333333333</v>
      </c>
      <c r="H20" s="25"/>
      <c r="I20" s="25"/>
      <c r="J20" s="25"/>
      <c r="K20" s="3" t="s">
        <v>11</v>
      </c>
      <c r="L20" s="26">
        <v>0.5652777777777778</v>
      </c>
      <c r="M20" s="25"/>
      <c r="N20" s="25"/>
      <c r="O20" s="25"/>
      <c r="Q20" s="38" t="str">
        <f>G8</f>
        <v>SV HASLACH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G20" s="37">
        <v>3</v>
      </c>
      <c r="AH20" s="37"/>
      <c r="AI20" s="3" t="s">
        <v>13</v>
      </c>
      <c r="AJ20" s="37">
        <v>3</v>
      </c>
      <c r="AK20" s="37"/>
      <c r="AM20" s="38" t="str">
        <f>G10</f>
        <v>SV HELLMONSÖDT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s="3" customFormat="1" ht="19.5" customHeight="1">
      <c r="A21" s="25" t="s">
        <v>2</v>
      </c>
      <c r="B21" s="25"/>
      <c r="C21" s="3" t="s">
        <v>13</v>
      </c>
      <c r="D21" s="25" t="s">
        <v>4</v>
      </c>
      <c r="E21" s="25"/>
      <c r="G21" s="26">
        <v>0.5888888888888889</v>
      </c>
      <c r="H21" s="25"/>
      <c r="I21" s="25"/>
      <c r="J21" s="25"/>
      <c r="K21" s="3" t="s">
        <v>11</v>
      </c>
      <c r="L21" s="26">
        <v>0.5958333333333333</v>
      </c>
      <c r="M21" s="25"/>
      <c r="N21" s="25"/>
      <c r="O21" s="25"/>
      <c r="Q21" s="38" t="str">
        <f>G9</f>
        <v>Union T.T.I. St. FLORIAN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G21" s="37">
        <v>2</v>
      </c>
      <c r="AH21" s="37"/>
      <c r="AI21" s="3" t="s">
        <v>13</v>
      </c>
      <c r="AJ21" s="37">
        <v>0</v>
      </c>
      <c r="AK21" s="37"/>
      <c r="AM21" s="38" t="str">
        <f>G11</f>
        <v>Union LEMBACH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s="3" customFormat="1" ht="19.5" customHeight="1">
      <c r="A22" s="25" t="s">
        <v>3</v>
      </c>
      <c r="B22" s="25"/>
      <c r="C22" s="3" t="s">
        <v>13</v>
      </c>
      <c r="D22" s="25" t="s">
        <v>0</v>
      </c>
      <c r="E22" s="25"/>
      <c r="G22" s="26">
        <v>0.6194444444444445</v>
      </c>
      <c r="H22" s="25"/>
      <c r="I22" s="25"/>
      <c r="J22" s="25"/>
      <c r="K22" s="3" t="s">
        <v>11</v>
      </c>
      <c r="L22" s="26">
        <v>0.6263888888888889</v>
      </c>
      <c r="M22" s="25"/>
      <c r="N22" s="25"/>
      <c r="O22" s="25"/>
      <c r="Q22" s="38" t="str">
        <f>G10</f>
        <v>SV HELLMONSÖDT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G22" s="37">
        <v>0</v>
      </c>
      <c r="AH22" s="37"/>
      <c r="AI22" s="3" t="s">
        <v>13</v>
      </c>
      <c r="AJ22" s="37">
        <v>0</v>
      </c>
      <c r="AK22" s="37"/>
      <c r="AM22" s="38" t="str">
        <f>G7</f>
        <v>SV URFAHR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s="3" customFormat="1" ht="19.5" customHeight="1">
      <c r="A23" s="25" t="s">
        <v>4</v>
      </c>
      <c r="B23" s="25"/>
      <c r="C23" s="3" t="s">
        <v>13</v>
      </c>
      <c r="D23" s="25" t="s">
        <v>1</v>
      </c>
      <c r="E23" s="25"/>
      <c r="G23" s="26">
        <v>0.65</v>
      </c>
      <c r="H23" s="25"/>
      <c r="I23" s="25"/>
      <c r="J23" s="25"/>
      <c r="K23" s="3" t="s">
        <v>11</v>
      </c>
      <c r="L23" s="26">
        <v>0.6569444444444444</v>
      </c>
      <c r="M23" s="25"/>
      <c r="N23" s="25"/>
      <c r="O23" s="25"/>
      <c r="Q23" s="38" t="str">
        <f>G11</f>
        <v>Union LEMBACH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G23" s="37">
        <v>0</v>
      </c>
      <c r="AH23" s="37"/>
      <c r="AI23" s="3" t="s">
        <v>13</v>
      </c>
      <c r="AJ23" s="37">
        <v>1</v>
      </c>
      <c r="AK23" s="37"/>
      <c r="AM23" s="38" t="str">
        <f>G8</f>
        <v>SV HASLACH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5" spans="1:53" ht="24.75" customHeight="1">
      <c r="A25" s="23" t="s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3" customFormat="1" ht="19.5" customHeight="1">
      <c r="A26" s="27" t="s">
        <v>21</v>
      </c>
      <c r="B26" s="28"/>
      <c r="C26" s="28"/>
      <c r="D26" s="29"/>
      <c r="E26" s="33" t="s">
        <v>20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34"/>
      <c r="AJ26" s="27" t="s">
        <v>16</v>
      </c>
      <c r="AK26" s="28"/>
      <c r="AL26" s="28"/>
      <c r="AM26" s="28"/>
      <c r="AN26" s="29"/>
      <c r="AO26" s="43" t="s">
        <v>17</v>
      </c>
      <c r="AP26" s="44"/>
      <c r="AQ26" s="44"/>
      <c r="AR26" s="44"/>
      <c r="AS26" s="44"/>
      <c r="AT26" s="44"/>
      <c r="AU26" s="44"/>
      <c r="AV26" s="45"/>
      <c r="AW26" s="27" t="s">
        <v>15</v>
      </c>
      <c r="AX26" s="28"/>
      <c r="AY26" s="28"/>
      <c r="AZ26" s="28"/>
      <c r="BA26" s="29"/>
    </row>
    <row r="27" spans="1:53" s="3" customFormat="1" ht="19.5" customHeight="1">
      <c r="A27" s="30"/>
      <c r="B27" s="31"/>
      <c r="C27" s="31"/>
      <c r="D27" s="32"/>
      <c r="E27" s="35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6"/>
      <c r="AJ27" s="30"/>
      <c r="AK27" s="31"/>
      <c r="AL27" s="31"/>
      <c r="AM27" s="31"/>
      <c r="AN27" s="32"/>
      <c r="AO27" s="39" t="s">
        <v>18</v>
      </c>
      <c r="AP27" s="40"/>
      <c r="AQ27" s="40" t="s">
        <v>11</v>
      </c>
      <c r="AR27" s="42"/>
      <c r="AS27" s="39" t="s">
        <v>19</v>
      </c>
      <c r="AT27" s="40"/>
      <c r="AU27" s="40"/>
      <c r="AV27" s="41"/>
      <c r="AW27" s="30"/>
      <c r="AX27" s="31"/>
      <c r="AY27" s="31"/>
      <c r="AZ27" s="31"/>
      <c r="BA27" s="32"/>
    </row>
    <row r="28" spans="1:53" ht="24.75" customHeight="1">
      <c r="A28" s="12" t="s">
        <v>22</v>
      </c>
      <c r="B28" s="13"/>
      <c r="C28" s="13"/>
      <c r="D28" s="14"/>
      <c r="E28" s="15" t="str">
        <f>IF('U-10_Berechnung'!B31="","",'U-10_Berechnung'!B31)</f>
        <v>Union T.T.I. St. FLORIAN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49">
        <f>IF('U-10_Berechnung'!C31="","",'U-10_Berechnung'!C31)</f>
        <v>4</v>
      </c>
      <c r="AK28" s="50"/>
      <c r="AL28" s="50"/>
      <c r="AM28" s="50"/>
      <c r="AN28" s="51"/>
      <c r="AO28" s="52">
        <f>IF('U-10_Berechnung'!D31="","",'U-10_Berechnung'!D31)</f>
        <v>5</v>
      </c>
      <c r="AP28" s="50"/>
      <c r="AQ28" s="50">
        <f>IF('U-10_Berechnung'!E31="","",'U-10_Berechnung'!E31)</f>
        <v>0</v>
      </c>
      <c r="AR28" s="51"/>
      <c r="AS28" s="52">
        <f>IF('U-10_Berechnung'!F31="","",'U-10_Berechnung'!F31)</f>
        <v>5</v>
      </c>
      <c r="AT28" s="50"/>
      <c r="AU28" s="50"/>
      <c r="AV28" s="53"/>
      <c r="AW28" s="12">
        <f>IF('U-10_Berechnung'!G31="","",'U-10_Berechnung'!G31)</f>
        <v>10</v>
      </c>
      <c r="AX28" s="13"/>
      <c r="AY28" s="13"/>
      <c r="AZ28" s="13"/>
      <c r="BA28" s="14"/>
    </row>
    <row r="29" spans="1:53" ht="24.75" customHeight="1">
      <c r="A29" s="46" t="s">
        <v>23</v>
      </c>
      <c r="B29" s="47"/>
      <c r="C29" s="47"/>
      <c r="D29" s="48"/>
      <c r="E29" s="57" t="str">
        <f>IF('U-10_Berechnung'!B32="","",'U-10_Berechnung'!B32)</f>
        <v>SV HASLACH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/>
      <c r="AJ29" s="49">
        <f>IF('U-10_Berechnung'!C32="","",'U-10_Berechnung'!C32)</f>
        <v>4</v>
      </c>
      <c r="AK29" s="50"/>
      <c r="AL29" s="50"/>
      <c r="AM29" s="50"/>
      <c r="AN29" s="51"/>
      <c r="AO29" s="52">
        <f>IF('U-10_Berechnung'!D32="","",'U-10_Berechnung'!D32)</f>
        <v>5</v>
      </c>
      <c r="AP29" s="50"/>
      <c r="AQ29" s="50">
        <f>IF('U-10_Berechnung'!E32="","",'U-10_Berechnung'!E32)</f>
        <v>3</v>
      </c>
      <c r="AR29" s="51"/>
      <c r="AS29" s="52">
        <f>IF('U-10_Berechnung'!F32="","",'U-10_Berechnung'!F32)</f>
        <v>2</v>
      </c>
      <c r="AT29" s="50"/>
      <c r="AU29" s="50"/>
      <c r="AV29" s="53"/>
      <c r="AW29" s="12">
        <f>IF('U-10_Berechnung'!G32="","",'U-10_Berechnung'!G32)</f>
        <v>8</v>
      </c>
      <c r="AX29" s="13"/>
      <c r="AY29" s="13"/>
      <c r="AZ29" s="13"/>
      <c r="BA29" s="14"/>
    </row>
    <row r="30" spans="1:53" ht="24.75" customHeight="1">
      <c r="A30" s="46" t="s">
        <v>24</v>
      </c>
      <c r="B30" s="47"/>
      <c r="C30" s="47"/>
      <c r="D30" s="48"/>
      <c r="E30" s="57" t="str">
        <f>IF('U-10_Berechnung'!B33="","",'U-10_Berechnung'!B33)</f>
        <v>SV HELLMONSÖDT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/>
      <c r="AJ30" s="49">
        <f>IF('U-10_Berechnung'!C33="","",'U-10_Berechnung'!C33)</f>
        <v>4</v>
      </c>
      <c r="AK30" s="50"/>
      <c r="AL30" s="50"/>
      <c r="AM30" s="50"/>
      <c r="AN30" s="51"/>
      <c r="AO30" s="52">
        <f>IF('U-10_Berechnung'!D33="","",'U-10_Berechnung'!D33)</f>
        <v>4</v>
      </c>
      <c r="AP30" s="50"/>
      <c r="AQ30" s="50">
        <f>IF('U-10_Berechnung'!E33="","",'U-10_Berechnung'!E33)</f>
        <v>6</v>
      </c>
      <c r="AR30" s="51"/>
      <c r="AS30" s="52">
        <f>IF('U-10_Berechnung'!F33="","",'U-10_Berechnung'!F33)</f>
        <v>-2</v>
      </c>
      <c r="AT30" s="50"/>
      <c r="AU30" s="50"/>
      <c r="AV30" s="53"/>
      <c r="AW30" s="12">
        <f>IF('U-10_Berechnung'!G33="","",'U-10_Berechnung'!G33)</f>
        <v>3</v>
      </c>
      <c r="AX30" s="13"/>
      <c r="AY30" s="13"/>
      <c r="AZ30" s="13"/>
      <c r="BA30" s="14"/>
    </row>
    <row r="31" spans="1:53" ht="24.75" customHeight="1">
      <c r="A31" s="46" t="s">
        <v>25</v>
      </c>
      <c r="B31" s="47"/>
      <c r="C31" s="47"/>
      <c r="D31" s="48"/>
      <c r="E31" s="57" t="str">
        <f>IF('U-10_Berechnung'!B34="","",'U-10_Berechnung'!B34)</f>
        <v>SV URFAHR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/>
      <c r="AJ31" s="49">
        <f>IF('U-10_Berechnung'!C34="","",'U-10_Berechnung'!C34)</f>
        <v>4</v>
      </c>
      <c r="AK31" s="50"/>
      <c r="AL31" s="50"/>
      <c r="AM31" s="50"/>
      <c r="AN31" s="51"/>
      <c r="AO31" s="52">
        <f>IF('U-10_Berechnung'!D34="","",'U-10_Berechnung'!D34)</f>
        <v>1</v>
      </c>
      <c r="AP31" s="50"/>
      <c r="AQ31" s="50">
        <f>IF('U-10_Berechnung'!E34="","",'U-10_Berechnung'!E34)</f>
        <v>3</v>
      </c>
      <c r="AR31" s="51"/>
      <c r="AS31" s="52">
        <f>IF('U-10_Berechnung'!F34="","",'U-10_Berechnung'!F34)</f>
        <v>-2</v>
      </c>
      <c r="AT31" s="50"/>
      <c r="AU31" s="50"/>
      <c r="AV31" s="53"/>
      <c r="AW31" s="12">
        <f>IF('U-10_Berechnung'!G34="","",'U-10_Berechnung'!G34)</f>
        <v>2</v>
      </c>
      <c r="AX31" s="13"/>
      <c r="AY31" s="13"/>
      <c r="AZ31" s="13"/>
      <c r="BA31" s="14"/>
    </row>
    <row r="32" spans="1:53" ht="24.75" customHeight="1">
      <c r="A32" s="54" t="s">
        <v>26</v>
      </c>
      <c r="B32" s="55"/>
      <c r="C32" s="55"/>
      <c r="D32" s="56"/>
      <c r="E32" s="60" t="str">
        <f>IF('U-10_Berechnung'!B35="","",'U-10_Berechnung'!B35)</f>
        <v>Union LEMBACH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2"/>
      <c r="AJ32" s="63">
        <f>IF('U-10_Berechnung'!C35="","",'U-10_Berechnung'!C35)</f>
        <v>4</v>
      </c>
      <c r="AK32" s="64"/>
      <c r="AL32" s="64"/>
      <c r="AM32" s="64"/>
      <c r="AN32" s="65"/>
      <c r="AO32" s="63">
        <f>IF('U-10_Berechnung'!D35="","",'U-10_Berechnung'!D35)</f>
        <v>2</v>
      </c>
      <c r="AP32" s="64"/>
      <c r="AQ32" s="64">
        <f>IF('U-10_Berechnung'!E35="","",'U-10_Berechnung'!E35)</f>
        <v>5</v>
      </c>
      <c r="AR32" s="66"/>
      <c r="AS32" s="63">
        <f>IF('U-10_Berechnung'!F35="","",'U-10_Berechnung'!F35)</f>
        <v>-3</v>
      </c>
      <c r="AT32" s="64"/>
      <c r="AU32" s="64"/>
      <c r="AV32" s="65"/>
      <c r="AW32" s="54">
        <f>IF('U-10_Berechnung'!G35="","",'U-10_Berechnung'!G35)</f>
        <v>2</v>
      </c>
      <c r="AX32" s="55"/>
      <c r="AY32" s="55"/>
      <c r="AZ32" s="55"/>
      <c r="BA32" s="56"/>
    </row>
  </sheetData>
  <mergeCells count="141">
    <mergeCell ref="AQ30:AR30"/>
    <mergeCell ref="AQ29:AR29"/>
    <mergeCell ref="AO31:AP31"/>
    <mergeCell ref="AQ28:AR28"/>
    <mergeCell ref="AO28:AP28"/>
    <mergeCell ref="AO29:AP29"/>
    <mergeCell ref="AO30:AP30"/>
    <mergeCell ref="AW28:BA28"/>
    <mergeCell ref="AS28:AV28"/>
    <mergeCell ref="AS29:AV29"/>
    <mergeCell ref="AS30:AV30"/>
    <mergeCell ref="AW32:BA32"/>
    <mergeCell ref="AW31:BA31"/>
    <mergeCell ref="AW30:BA30"/>
    <mergeCell ref="AW29:BA29"/>
    <mergeCell ref="AJ32:AN32"/>
    <mergeCell ref="AO32:AP32"/>
    <mergeCell ref="AQ32:AR32"/>
    <mergeCell ref="AS32:AV32"/>
    <mergeCell ref="A32:D32"/>
    <mergeCell ref="E29:AI29"/>
    <mergeCell ref="E30:AI30"/>
    <mergeCell ref="E31:AI31"/>
    <mergeCell ref="E32:AI32"/>
    <mergeCell ref="AO26:AV26"/>
    <mergeCell ref="A29:D29"/>
    <mergeCell ref="A30:D30"/>
    <mergeCell ref="A31:D31"/>
    <mergeCell ref="AJ28:AN28"/>
    <mergeCell ref="AJ29:AN29"/>
    <mergeCell ref="AJ30:AN30"/>
    <mergeCell ref="AJ31:AN31"/>
    <mergeCell ref="AS31:AV31"/>
    <mergeCell ref="AQ31:AR31"/>
    <mergeCell ref="Q22:AE22"/>
    <mergeCell ref="Q23:AE23"/>
    <mergeCell ref="A25:BA25"/>
    <mergeCell ref="A26:D27"/>
    <mergeCell ref="AW26:BA27"/>
    <mergeCell ref="AS27:AV27"/>
    <mergeCell ref="A23:B23"/>
    <mergeCell ref="D23:E23"/>
    <mergeCell ref="AQ27:AR27"/>
    <mergeCell ref="AO27:AP27"/>
    <mergeCell ref="AM21:BA21"/>
    <mergeCell ref="AM22:BA22"/>
    <mergeCell ref="AM23:BA23"/>
    <mergeCell ref="Q15:AE15"/>
    <mergeCell ref="Q16:AE16"/>
    <mergeCell ref="Q17:AE17"/>
    <mergeCell ref="Q18:AE18"/>
    <mergeCell ref="Q19:AE19"/>
    <mergeCell ref="Q20:AE20"/>
    <mergeCell ref="Q21:AE21"/>
    <mergeCell ref="AJ22:AK22"/>
    <mergeCell ref="AJ21:AK21"/>
    <mergeCell ref="AJ20:AK20"/>
    <mergeCell ref="AJ19:AK19"/>
    <mergeCell ref="AM17:BA17"/>
    <mergeCell ref="AG18:AH18"/>
    <mergeCell ref="AG19:AH19"/>
    <mergeCell ref="AG20:AH20"/>
    <mergeCell ref="AJ18:AK18"/>
    <mergeCell ref="AM18:BA18"/>
    <mergeCell ref="AM19:BA19"/>
    <mergeCell ref="AM20:BA20"/>
    <mergeCell ref="AG17:AH17"/>
    <mergeCell ref="AJ17:AK17"/>
    <mergeCell ref="AJ16:AK16"/>
    <mergeCell ref="AJ15:AK15"/>
    <mergeCell ref="L16:O16"/>
    <mergeCell ref="AM14:BA14"/>
    <mergeCell ref="AG15:AH15"/>
    <mergeCell ref="AG16:AH16"/>
    <mergeCell ref="AM15:BA15"/>
    <mergeCell ref="AM16:BA16"/>
    <mergeCell ref="AJ26:AN27"/>
    <mergeCell ref="E26:AI27"/>
    <mergeCell ref="L20:O20"/>
    <mergeCell ref="L21:O21"/>
    <mergeCell ref="L22:O22"/>
    <mergeCell ref="L23:O23"/>
    <mergeCell ref="AG21:AH21"/>
    <mergeCell ref="AG22:AH22"/>
    <mergeCell ref="AG23:AH23"/>
    <mergeCell ref="AJ23:AK23"/>
    <mergeCell ref="L17:O17"/>
    <mergeCell ref="L18:O18"/>
    <mergeCell ref="L19:O19"/>
    <mergeCell ref="G20:J20"/>
    <mergeCell ref="G21:J21"/>
    <mergeCell ref="G22:J22"/>
    <mergeCell ref="G23:J23"/>
    <mergeCell ref="G16:J16"/>
    <mergeCell ref="G17:J17"/>
    <mergeCell ref="G18:J18"/>
    <mergeCell ref="G19:J19"/>
    <mergeCell ref="A19:B19"/>
    <mergeCell ref="A18:B18"/>
    <mergeCell ref="A17:B17"/>
    <mergeCell ref="A16:B16"/>
    <mergeCell ref="A22:B22"/>
    <mergeCell ref="A21:B21"/>
    <mergeCell ref="A20:B20"/>
    <mergeCell ref="D20:E20"/>
    <mergeCell ref="D21:E21"/>
    <mergeCell ref="D22:E22"/>
    <mergeCell ref="D16:E16"/>
    <mergeCell ref="D17:E17"/>
    <mergeCell ref="D18:E18"/>
    <mergeCell ref="D19:E19"/>
    <mergeCell ref="AM7:AY11"/>
    <mergeCell ref="A13:BA13"/>
    <mergeCell ref="D14:E14"/>
    <mergeCell ref="D15:E15"/>
    <mergeCell ref="A15:B15"/>
    <mergeCell ref="G14:J14"/>
    <mergeCell ref="L14:O14"/>
    <mergeCell ref="G15:J15"/>
    <mergeCell ref="L15:O15"/>
    <mergeCell ref="G8:AJ8"/>
    <mergeCell ref="G9:AJ9"/>
    <mergeCell ref="G10:AJ10"/>
    <mergeCell ref="G11:AJ11"/>
    <mergeCell ref="A14:B14"/>
    <mergeCell ref="C9:D9"/>
    <mergeCell ref="C10:D10"/>
    <mergeCell ref="C11:D11"/>
    <mergeCell ref="AJ14:AK14"/>
    <mergeCell ref="Q14:AE14"/>
    <mergeCell ref="AG14:AH14"/>
    <mergeCell ref="C7:D7"/>
    <mergeCell ref="E7:F7"/>
    <mergeCell ref="E8:F8"/>
    <mergeCell ref="A28:D28"/>
    <mergeCell ref="E28:AI28"/>
    <mergeCell ref="E9:F9"/>
    <mergeCell ref="E10:F10"/>
    <mergeCell ref="E11:F11"/>
    <mergeCell ref="G7:AJ7"/>
    <mergeCell ref="C8:D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tabColor indexed="13"/>
  </sheetPr>
  <dimension ref="A7:BA32"/>
  <sheetViews>
    <sheetView workbookViewId="0" topLeftCell="A16">
      <selection activeCell="AM7" sqref="AM7:AY11"/>
    </sheetView>
  </sheetViews>
  <sheetFormatPr defaultColWidth="11.421875" defaultRowHeight="12.75"/>
  <cols>
    <col min="1" max="16384" width="1.7109375" style="2" customWidth="1"/>
  </cols>
  <sheetData>
    <row r="7" spans="3:51" ht="24.75" customHeight="1">
      <c r="C7" s="10" t="s">
        <v>45</v>
      </c>
      <c r="D7" s="10"/>
      <c r="E7" s="11" t="s">
        <v>11</v>
      </c>
      <c r="F7" s="11"/>
      <c r="G7" s="10" t="s">
        <v>50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M7" s="22" t="s">
        <v>44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3:51" ht="24.75" customHeight="1">
      <c r="C8" s="10" t="s">
        <v>46</v>
      </c>
      <c r="D8" s="10"/>
      <c r="E8" s="11" t="s">
        <v>11</v>
      </c>
      <c r="F8" s="11"/>
      <c r="G8" s="18" t="s">
        <v>51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3:51" ht="24.75" customHeight="1">
      <c r="C9" s="10" t="s">
        <v>47</v>
      </c>
      <c r="D9" s="10"/>
      <c r="E9" s="11" t="s">
        <v>11</v>
      </c>
      <c r="F9" s="11"/>
      <c r="G9" s="10" t="s">
        <v>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3:51" ht="24.75" customHeight="1">
      <c r="C10" s="10" t="s">
        <v>48</v>
      </c>
      <c r="D10" s="10"/>
      <c r="E10" s="11" t="s">
        <v>11</v>
      </c>
      <c r="F10" s="11"/>
      <c r="G10" s="18" t="s">
        <v>52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3:51" ht="24.75" customHeight="1">
      <c r="C11" s="10" t="s">
        <v>49</v>
      </c>
      <c r="D11" s="10"/>
      <c r="E11" s="11" t="s">
        <v>11</v>
      </c>
      <c r="F11" s="11"/>
      <c r="G11" s="18" t="s">
        <v>53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ht="24.75" customHeight="1"/>
    <row r="13" spans="1:53" ht="24.75" customHeight="1">
      <c r="A13" s="23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3" customFormat="1" ht="19.5" customHeight="1">
      <c r="A14" s="19" t="str">
        <f>C7</f>
        <v>F</v>
      </c>
      <c r="B14" s="19"/>
      <c r="C14" s="4" t="s">
        <v>13</v>
      </c>
      <c r="D14" s="24" t="str">
        <f>C8</f>
        <v>G</v>
      </c>
      <c r="E14" s="24"/>
      <c r="F14" s="4"/>
      <c r="G14" s="24">
        <v>0.3826388888888889</v>
      </c>
      <c r="H14" s="24"/>
      <c r="I14" s="24"/>
      <c r="J14" s="24"/>
      <c r="K14" s="3" t="s">
        <v>11</v>
      </c>
      <c r="L14" s="24">
        <v>0.38958333333333334</v>
      </c>
      <c r="M14" s="19"/>
      <c r="N14" s="19"/>
      <c r="O14" s="19"/>
      <c r="Q14" s="21" t="str">
        <f>G7</f>
        <v>SV GALLNEUKIRCHEN II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5"/>
      <c r="AG14" s="20">
        <v>2</v>
      </c>
      <c r="AH14" s="20"/>
      <c r="AI14" s="1" t="s">
        <v>13</v>
      </c>
      <c r="AJ14" s="20">
        <v>0</v>
      </c>
      <c r="AK14" s="20"/>
      <c r="AM14" s="21" t="str">
        <f>G8</f>
        <v>Union ROHRBACH / BERG I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</row>
    <row r="15" spans="1:53" s="3" customFormat="1" ht="19.5" customHeight="1">
      <c r="A15" s="25" t="str">
        <f>C9</f>
        <v>H</v>
      </c>
      <c r="B15" s="25"/>
      <c r="C15" s="3" t="s">
        <v>13</v>
      </c>
      <c r="D15" s="25" t="str">
        <f>C10</f>
        <v>I</v>
      </c>
      <c r="E15" s="25"/>
      <c r="G15" s="26">
        <v>0.4131944444444444</v>
      </c>
      <c r="H15" s="25"/>
      <c r="I15" s="25"/>
      <c r="J15" s="25"/>
      <c r="K15" s="3" t="s">
        <v>11</v>
      </c>
      <c r="L15" s="26">
        <v>0.4201388888888889</v>
      </c>
      <c r="M15" s="25"/>
      <c r="N15" s="25"/>
      <c r="O15" s="25"/>
      <c r="Q15" s="38" t="str">
        <f>G9</f>
        <v>Union T.T.I. St. FLORIAN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G15" s="37">
        <v>1</v>
      </c>
      <c r="AH15" s="37"/>
      <c r="AI15" s="3" t="s">
        <v>13</v>
      </c>
      <c r="AJ15" s="37">
        <v>0</v>
      </c>
      <c r="AK15" s="37"/>
      <c r="AM15" s="38" t="str">
        <f>G10</f>
        <v>Union ULRICHSBERG</v>
      </c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s="3" customFormat="1" ht="19.5" customHeight="1">
      <c r="A16" s="25" t="str">
        <f>C11</f>
        <v>J</v>
      </c>
      <c r="B16" s="25"/>
      <c r="C16" s="3" t="s">
        <v>13</v>
      </c>
      <c r="D16" s="25" t="str">
        <f>C7</f>
        <v>F</v>
      </c>
      <c r="E16" s="25"/>
      <c r="G16" s="26">
        <v>0.44375</v>
      </c>
      <c r="H16" s="25"/>
      <c r="I16" s="25"/>
      <c r="J16" s="25"/>
      <c r="K16" s="3" t="s">
        <v>11</v>
      </c>
      <c r="L16" s="26">
        <v>0.45069444444444445</v>
      </c>
      <c r="M16" s="25"/>
      <c r="N16" s="25"/>
      <c r="O16" s="25"/>
      <c r="Q16" s="38" t="str">
        <f>G11</f>
        <v>DSG Union St. MARTIN/M.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G16" s="37">
        <v>1</v>
      </c>
      <c r="AH16" s="37"/>
      <c r="AI16" s="3" t="s">
        <v>13</v>
      </c>
      <c r="AJ16" s="37">
        <v>2</v>
      </c>
      <c r="AK16" s="37"/>
      <c r="AM16" s="38" t="str">
        <f>G7</f>
        <v>SV GALLNEUKIRCHEN II</v>
      </c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s="3" customFormat="1" ht="19.5" customHeight="1">
      <c r="A17" s="25" t="str">
        <f>C8</f>
        <v>G</v>
      </c>
      <c r="B17" s="25"/>
      <c r="C17" s="3" t="s">
        <v>13</v>
      </c>
      <c r="D17" s="25" t="str">
        <f>C9</f>
        <v>H</v>
      </c>
      <c r="E17" s="25"/>
      <c r="G17" s="26">
        <v>0.47430555555555554</v>
      </c>
      <c r="H17" s="25"/>
      <c r="I17" s="25"/>
      <c r="J17" s="25"/>
      <c r="K17" s="3" t="s">
        <v>11</v>
      </c>
      <c r="L17" s="26">
        <v>0.48125</v>
      </c>
      <c r="M17" s="25"/>
      <c r="N17" s="25"/>
      <c r="O17" s="25"/>
      <c r="Q17" s="38" t="str">
        <f>G8</f>
        <v>Union ROHRBACH / BERG I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G17" s="37">
        <v>2</v>
      </c>
      <c r="AH17" s="37"/>
      <c r="AI17" s="3" t="s">
        <v>13</v>
      </c>
      <c r="AJ17" s="37">
        <v>0</v>
      </c>
      <c r="AK17" s="37"/>
      <c r="AM17" s="38" t="str">
        <f>G9</f>
        <v>Union T.T.I. St. FLORIAN</v>
      </c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s="3" customFormat="1" ht="19.5" customHeight="1">
      <c r="A18" s="25" t="str">
        <f>C10</f>
        <v>I</v>
      </c>
      <c r="B18" s="25"/>
      <c r="C18" s="3" t="s">
        <v>13</v>
      </c>
      <c r="D18" s="25" t="str">
        <f>C11</f>
        <v>J</v>
      </c>
      <c r="E18" s="25"/>
      <c r="G18" s="26">
        <v>0.5048611111111111</v>
      </c>
      <c r="H18" s="25"/>
      <c r="I18" s="25"/>
      <c r="J18" s="25"/>
      <c r="K18" s="3" t="s">
        <v>11</v>
      </c>
      <c r="L18" s="26">
        <v>0.5118055555555555</v>
      </c>
      <c r="M18" s="25"/>
      <c r="N18" s="25"/>
      <c r="O18" s="25"/>
      <c r="Q18" s="38" t="str">
        <f>G10</f>
        <v>Union ULRICHSBERG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G18" s="37">
        <v>1</v>
      </c>
      <c r="AH18" s="37"/>
      <c r="AI18" s="3" t="s">
        <v>13</v>
      </c>
      <c r="AJ18" s="37">
        <v>2</v>
      </c>
      <c r="AK18" s="37"/>
      <c r="AM18" s="38" t="str">
        <f>G11</f>
        <v>DSG Union St. MARTIN/M.</v>
      </c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s="3" customFormat="1" ht="19.5" customHeight="1">
      <c r="A19" s="25" t="str">
        <f>C7</f>
        <v>F</v>
      </c>
      <c r="B19" s="25"/>
      <c r="C19" s="3" t="s">
        <v>13</v>
      </c>
      <c r="D19" s="25" t="str">
        <f>C9</f>
        <v>H</v>
      </c>
      <c r="E19" s="25"/>
      <c r="G19" s="26">
        <v>0.5354166666666667</v>
      </c>
      <c r="H19" s="25"/>
      <c r="I19" s="25"/>
      <c r="J19" s="25"/>
      <c r="K19" s="3" t="s">
        <v>11</v>
      </c>
      <c r="L19" s="26">
        <v>0.5423611111111112</v>
      </c>
      <c r="M19" s="25"/>
      <c r="N19" s="25"/>
      <c r="O19" s="25"/>
      <c r="Q19" s="38" t="str">
        <f>G7</f>
        <v>SV GALLNEUKIRCHEN II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G19" s="37">
        <v>0</v>
      </c>
      <c r="AH19" s="37"/>
      <c r="AI19" s="3" t="s">
        <v>13</v>
      </c>
      <c r="AJ19" s="37">
        <v>3</v>
      </c>
      <c r="AK19" s="37"/>
      <c r="AM19" s="38" t="str">
        <f>G9</f>
        <v>Union T.T.I. St. FLORIAN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s="3" customFormat="1" ht="19.5" customHeight="1">
      <c r="A20" s="25" t="str">
        <f>C8</f>
        <v>G</v>
      </c>
      <c r="B20" s="25"/>
      <c r="C20" s="3" t="s">
        <v>13</v>
      </c>
      <c r="D20" s="25" t="str">
        <f>C10</f>
        <v>I</v>
      </c>
      <c r="E20" s="25"/>
      <c r="G20" s="26">
        <v>0.5659722222222222</v>
      </c>
      <c r="H20" s="25"/>
      <c r="I20" s="25"/>
      <c r="J20" s="25"/>
      <c r="K20" s="3" t="s">
        <v>11</v>
      </c>
      <c r="L20" s="26">
        <v>0.5729166666666666</v>
      </c>
      <c r="M20" s="25"/>
      <c r="N20" s="25"/>
      <c r="O20" s="25"/>
      <c r="Q20" s="38" t="str">
        <f>G8</f>
        <v>Union ROHRBACH / BERG I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G20" s="37">
        <v>1</v>
      </c>
      <c r="AH20" s="37"/>
      <c r="AI20" s="3" t="s">
        <v>13</v>
      </c>
      <c r="AJ20" s="37">
        <v>2</v>
      </c>
      <c r="AK20" s="37"/>
      <c r="AM20" s="38" t="str">
        <f>G10</f>
        <v>Union ULRICHSBERG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s="3" customFormat="1" ht="19.5" customHeight="1">
      <c r="A21" s="25" t="str">
        <f>C9</f>
        <v>H</v>
      </c>
      <c r="B21" s="25"/>
      <c r="C21" s="3" t="s">
        <v>13</v>
      </c>
      <c r="D21" s="25" t="str">
        <f>C11</f>
        <v>J</v>
      </c>
      <c r="E21" s="25"/>
      <c r="G21" s="26">
        <v>0.5965277777777778</v>
      </c>
      <c r="H21" s="25"/>
      <c r="I21" s="25"/>
      <c r="J21" s="25"/>
      <c r="K21" s="3" t="s">
        <v>11</v>
      </c>
      <c r="L21" s="26">
        <v>0.6034722222222222</v>
      </c>
      <c r="M21" s="25"/>
      <c r="N21" s="25"/>
      <c r="O21" s="25"/>
      <c r="Q21" s="38" t="str">
        <f>G9</f>
        <v>Union T.T.I. St. FLORIAN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G21" s="37">
        <v>0</v>
      </c>
      <c r="AH21" s="37"/>
      <c r="AI21" s="3" t="s">
        <v>13</v>
      </c>
      <c r="AJ21" s="37">
        <v>1</v>
      </c>
      <c r="AK21" s="37"/>
      <c r="AM21" s="38" t="str">
        <f>G11</f>
        <v>DSG Union St. MARTIN/M.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s="3" customFormat="1" ht="19.5" customHeight="1">
      <c r="A22" s="25" t="str">
        <f>C10</f>
        <v>I</v>
      </c>
      <c r="B22" s="25"/>
      <c r="C22" s="3" t="s">
        <v>13</v>
      </c>
      <c r="D22" s="25" t="str">
        <f>C7</f>
        <v>F</v>
      </c>
      <c r="E22" s="25"/>
      <c r="G22" s="26">
        <v>0.6270833333333333</v>
      </c>
      <c r="H22" s="25"/>
      <c r="I22" s="25"/>
      <c r="J22" s="25"/>
      <c r="K22" s="3" t="s">
        <v>11</v>
      </c>
      <c r="L22" s="26">
        <v>0.6340277777777777</v>
      </c>
      <c r="M22" s="25"/>
      <c r="N22" s="25"/>
      <c r="O22" s="25"/>
      <c r="Q22" s="38" t="str">
        <f>G10</f>
        <v>Union ULRICHSBERG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G22" s="37">
        <v>1</v>
      </c>
      <c r="AH22" s="37"/>
      <c r="AI22" s="3" t="s">
        <v>13</v>
      </c>
      <c r="AJ22" s="37">
        <v>3</v>
      </c>
      <c r="AK22" s="37"/>
      <c r="AM22" s="38" t="str">
        <f>G7</f>
        <v>SV GALLNEUKIRCHEN II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s="3" customFormat="1" ht="19.5" customHeight="1">
      <c r="A23" s="25" t="str">
        <f>C11</f>
        <v>J</v>
      </c>
      <c r="B23" s="25"/>
      <c r="C23" s="3" t="s">
        <v>13</v>
      </c>
      <c r="D23" s="25" t="str">
        <f>C8</f>
        <v>G</v>
      </c>
      <c r="E23" s="25"/>
      <c r="G23" s="26">
        <v>0.6576388888888889</v>
      </c>
      <c r="H23" s="25"/>
      <c r="I23" s="25"/>
      <c r="J23" s="25"/>
      <c r="K23" s="3" t="s">
        <v>11</v>
      </c>
      <c r="L23" s="26">
        <v>0.6645833333333333</v>
      </c>
      <c r="M23" s="25"/>
      <c r="N23" s="25"/>
      <c r="O23" s="25"/>
      <c r="Q23" s="38" t="str">
        <f>G11</f>
        <v>DSG Union St. MARTIN/M.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G23" s="37">
        <v>1</v>
      </c>
      <c r="AH23" s="37"/>
      <c r="AI23" s="3" t="s">
        <v>13</v>
      </c>
      <c r="AJ23" s="37">
        <v>4</v>
      </c>
      <c r="AK23" s="37"/>
      <c r="AM23" s="38" t="str">
        <f>G8</f>
        <v>Union ROHRBACH / BERG I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ht="24.75" customHeight="1"/>
    <row r="25" spans="1:53" ht="24.75" customHeight="1">
      <c r="A25" s="23" t="s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3" customFormat="1" ht="19.5" customHeight="1">
      <c r="A26" s="27" t="s">
        <v>21</v>
      </c>
      <c r="B26" s="28"/>
      <c r="C26" s="28"/>
      <c r="D26" s="29"/>
      <c r="E26" s="33" t="s">
        <v>20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34"/>
      <c r="AJ26" s="27" t="s">
        <v>16</v>
      </c>
      <c r="AK26" s="28"/>
      <c r="AL26" s="28"/>
      <c r="AM26" s="28"/>
      <c r="AN26" s="29"/>
      <c r="AO26" s="43" t="s">
        <v>17</v>
      </c>
      <c r="AP26" s="44"/>
      <c r="AQ26" s="44"/>
      <c r="AR26" s="44"/>
      <c r="AS26" s="44"/>
      <c r="AT26" s="44"/>
      <c r="AU26" s="44"/>
      <c r="AV26" s="45"/>
      <c r="AW26" s="27" t="s">
        <v>15</v>
      </c>
      <c r="AX26" s="28"/>
      <c r="AY26" s="28"/>
      <c r="AZ26" s="28"/>
      <c r="BA26" s="29"/>
    </row>
    <row r="27" spans="1:53" s="3" customFormat="1" ht="19.5" customHeight="1">
      <c r="A27" s="30"/>
      <c r="B27" s="31"/>
      <c r="C27" s="31"/>
      <c r="D27" s="32"/>
      <c r="E27" s="35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6"/>
      <c r="AJ27" s="30"/>
      <c r="AK27" s="31"/>
      <c r="AL27" s="31"/>
      <c r="AM27" s="31"/>
      <c r="AN27" s="32"/>
      <c r="AO27" s="39" t="s">
        <v>18</v>
      </c>
      <c r="AP27" s="40"/>
      <c r="AQ27" s="40" t="s">
        <v>11</v>
      </c>
      <c r="AR27" s="42"/>
      <c r="AS27" s="39" t="s">
        <v>19</v>
      </c>
      <c r="AT27" s="40"/>
      <c r="AU27" s="40"/>
      <c r="AV27" s="41"/>
      <c r="AW27" s="30"/>
      <c r="AX27" s="31"/>
      <c r="AY27" s="31"/>
      <c r="AZ27" s="31"/>
      <c r="BA27" s="32"/>
    </row>
    <row r="28" spans="1:53" ht="24.75" customHeight="1">
      <c r="A28" s="12" t="s">
        <v>22</v>
      </c>
      <c r="B28" s="13"/>
      <c r="C28" s="13"/>
      <c r="D28" s="14"/>
      <c r="E28" s="15" t="str">
        <f>IF('U-12_Berechnung'!B31="","",'U-12_Berechnung'!B31)</f>
        <v>SV GALLNEUKIRCHEN II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49">
        <f>IF('U-12_Berechnung'!C31="","",'U-12_Berechnung'!C31)</f>
        <v>4</v>
      </c>
      <c r="AK28" s="50"/>
      <c r="AL28" s="50"/>
      <c r="AM28" s="50"/>
      <c r="AN28" s="51"/>
      <c r="AO28" s="52">
        <f>IF('U-12_Berechnung'!D31="","",'U-12_Berechnung'!D31)</f>
        <v>7</v>
      </c>
      <c r="AP28" s="50"/>
      <c r="AQ28" s="50">
        <f>IF('U-12_Berechnung'!E31="","",'U-12_Berechnung'!E31)</f>
        <v>5</v>
      </c>
      <c r="AR28" s="51"/>
      <c r="AS28" s="52">
        <f>IF('U-12_Berechnung'!F31="","",'U-12_Berechnung'!F31)</f>
        <v>2</v>
      </c>
      <c r="AT28" s="50"/>
      <c r="AU28" s="50"/>
      <c r="AV28" s="53"/>
      <c r="AW28" s="12">
        <f>IF('U-12_Berechnung'!G31="","",'U-12_Berechnung'!G31)</f>
        <v>9</v>
      </c>
      <c r="AX28" s="13"/>
      <c r="AY28" s="13"/>
      <c r="AZ28" s="13"/>
      <c r="BA28" s="14"/>
    </row>
    <row r="29" spans="1:53" ht="24.75" customHeight="1">
      <c r="A29" s="46" t="s">
        <v>23</v>
      </c>
      <c r="B29" s="47"/>
      <c r="C29" s="47"/>
      <c r="D29" s="48"/>
      <c r="E29" s="57" t="str">
        <f>IF('U-12_Berechnung'!B32="","",'U-12_Berechnung'!B32)</f>
        <v>Union ROHRBACH / BERG I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/>
      <c r="AJ29" s="49">
        <f>IF('U-12_Berechnung'!C32="","",'U-12_Berechnung'!C32)</f>
        <v>4</v>
      </c>
      <c r="AK29" s="50"/>
      <c r="AL29" s="50"/>
      <c r="AM29" s="50"/>
      <c r="AN29" s="51"/>
      <c r="AO29" s="52">
        <f>IF('U-12_Berechnung'!D32="","",'U-12_Berechnung'!D32)</f>
        <v>7</v>
      </c>
      <c r="AP29" s="50"/>
      <c r="AQ29" s="50">
        <f>IF('U-12_Berechnung'!E32="","",'U-12_Berechnung'!E32)</f>
        <v>5</v>
      </c>
      <c r="AR29" s="51"/>
      <c r="AS29" s="52">
        <f>IF('U-12_Berechnung'!F32="","",'U-12_Berechnung'!F32)</f>
        <v>2</v>
      </c>
      <c r="AT29" s="50"/>
      <c r="AU29" s="50"/>
      <c r="AV29" s="53"/>
      <c r="AW29" s="12">
        <f>IF('U-12_Berechnung'!G32="","",'U-12_Berechnung'!G32)</f>
        <v>6</v>
      </c>
      <c r="AX29" s="13"/>
      <c r="AY29" s="13"/>
      <c r="AZ29" s="13"/>
      <c r="BA29" s="14"/>
    </row>
    <row r="30" spans="1:53" ht="24.75" customHeight="1">
      <c r="A30" s="46" t="s">
        <v>24</v>
      </c>
      <c r="B30" s="47"/>
      <c r="C30" s="47"/>
      <c r="D30" s="48"/>
      <c r="E30" s="57" t="str">
        <f>IF('U-12_Berechnung'!B33="","",'U-12_Berechnung'!B33)</f>
        <v>Union T.T.I. St. FLORIAN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/>
      <c r="AJ30" s="49">
        <f>IF('U-12_Berechnung'!C33="","",'U-12_Berechnung'!C33)</f>
        <v>4</v>
      </c>
      <c r="AK30" s="50"/>
      <c r="AL30" s="50"/>
      <c r="AM30" s="50"/>
      <c r="AN30" s="51"/>
      <c r="AO30" s="52">
        <f>IF('U-12_Berechnung'!D33="","",'U-12_Berechnung'!D33)</f>
        <v>4</v>
      </c>
      <c r="AP30" s="50"/>
      <c r="AQ30" s="50">
        <f>IF('U-12_Berechnung'!E33="","",'U-12_Berechnung'!E33)</f>
        <v>3</v>
      </c>
      <c r="AR30" s="51"/>
      <c r="AS30" s="52">
        <f>IF('U-12_Berechnung'!F33="","",'U-12_Berechnung'!F33)</f>
        <v>1</v>
      </c>
      <c r="AT30" s="50"/>
      <c r="AU30" s="50"/>
      <c r="AV30" s="53"/>
      <c r="AW30" s="12">
        <f>IF('U-12_Berechnung'!G33="","",'U-12_Berechnung'!G33)</f>
        <v>6</v>
      </c>
      <c r="AX30" s="13"/>
      <c r="AY30" s="13"/>
      <c r="AZ30" s="13"/>
      <c r="BA30" s="14"/>
    </row>
    <row r="31" spans="1:53" ht="24.75" customHeight="1">
      <c r="A31" s="46" t="s">
        <v>25</v>
      </c>
      <c r="B31" s="47"/>
      <c r="C31" s="47"/>
      <c r="D31" s="48"/>
      <c r="E31" s="57" t="str">
        <f>IF('U-12_Berechnung'!B34="","",'U-12_Berechnung'!B34)</f>
        <v>DSG Union St. MARTIN/M.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/>
      <c r="AJ31" s="49">
        <f>IF('U-12_Berechnung'!C34="","",'U-12_Berechnung'!C34)</f>
        <v>4</v>
      </c>
      <c r="AK31" s="50"/>
      <c r="AL31" s="50"/>
      <c r="AM31" s="50"/>
      <c r="AN31" s="51"/>
      <c r="AO31" s="52">
        <f>IF('U-12_Berechnung'!D34="","",'U-12_Berechnung'!D34)</f>
        <v>5</v>
      </c>
      <c r="AP31" s="50"/>
      <c r="AQ31" s="50">
        <f>IF('U-12_Berechnung'!E34="","",'U-12_Berechnung'!E34)</f>
        <v>7</v>
      </c>
      <c r="AR31" s="51"/>
      <c r="AS31" s="52">
        <f>IF('U-12_Berechnung'!F34="","",'U-12_Berechnung'!F34)</f>
        <v>-2</v>
      </c>
      <c r="AT31" s="50"/>
      <c r="AU31" s="50"/>
      <c r="AV31" s="53"/>
      <c r="AW31" s="12">
        <f>IF('U-12_Berechnung'!G34="","",'U-12_Berechnung'!G34)</f>
        <v>6</v>
      </c>
      <c r="AX31" s="13"/>
      <c r="AY31" s="13"/>
      <c r="AZ31" s="13"/>
      <c r="BA31" s="14"/>
    </row>
    <row r="32" spans="1:53" ht="24.75" customHeight="1">
      <c r="A32" s="54" t="s">
        <v>26</v>
      </c>
      <c r="B32" s="55"/>
      <c r="C32" s="55"/>
      <c r="D32" s="56"/>
      <c r="E32" s="60" t="str">
        <f>IF('U-12_Berechnung'!B35="","",'U-12_Berechnung'!B35)</f>
        <v>Union ULRICHSBERG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2"/>
      <c r="AJ32" s="63">
        <f>IF('U-12_Berechnung'!C35="","",'U-12_Berechnung'!C35)</f>
        <v>4</v>
      </c>
      <c r="AK32" s="64"/>
      <c r="AL32" s="64"/>
      <c r="AM32" s="64"/>
      <c r="AN32" s="65"/>
      <c r="AO32" s="63">
        <f>IF('U-12_Berechnung'!D35="","",'U-12_Berechnung'!D35)</f>
        <v>4</v>
      </c>
      <c r="AP32" s="64"/>
      <c r="AQ32" s="64">
        <f>IF('U-12_Berechnung'!E35="","",'U-12_Berechnung'!E35)</f>
        <v>7</v>
      </c>
      <c r="AR32" s="66"/>
      <c r="AS32" s="63">
        <f>IF('U-12_Berechnung'!F35="","",'U-12_Berechnung'!F35)</f>
        <v>-3</v>
      </c>
      <c r="AT32" s="64"/>
      <c r="AU32" s="64"/>
      <c r="AV32" s="65"/>
      <c r="AW32" s="54">
        <f>IF('U-12_Berechnung'!G35="","",'U-12_Berechnung'!G35)</f>
        <v>3</v>
      </c>
      <c r="AX32" s="55"/>
      <c r="AY32" s="55"/>
      <c r="AZ32" s="55"/>
      <c r="BA32" s="56"/>
    </row>
  </sheetData>
  <mergeCells count="141">
    <mergeCell ref="AQ32:AR32"/>
    <mergeCell ref="AS32:AV32"/>
    <mergeCell ref="AW32:BA32"/>
    <mergeCell ref="A32:D32"/>
    <mergeCell ref="E32:AI32"/>
    <mergeCell ref="AJ32:AN32"/>
    <mergeCell ref="AO32:AP32"/>
    <mergeCell ref="AQ30:AR30"/>
    <mergeCell ref="AS30:AV30"/>
    <mergeCell ref="AW30:BA30"/>
    <mergeCell ref="A31:D31"/>
    <mergeCell ref="E31:AI31"/>
    <mergeCell ref="AJ31:AN31"/>
    <mergeCell ref="AO31:AP31"/>
    <mergeCell ref="AQ31:AR31"/>
    <mergeCell ref="AS31:AV31"/>
    <mergeCell ref="AW31:BA31"/>
    <mergeCell ref="A30:D30"/>
    <mergeCell ref="E30:AI30"/>
    <mergeCell ref="AJ30:AN30"/>
    <mergeCell ref="AO30:AP30"/>
    <mergeCell ref="AQ28:AR28"/>
    <mergeCell ref="AS28:AV28"/>
    <mergeCell ref="AW28:BA28"/>
    <mergeCell ref="A29:D29"/>
    <mergeCell ref="E29:AI29"/>
    <mergeCell ref="AJ29:AN29"/>
    <mergeCell ref="AO29:AP29"/>
    <mergeCell ref="AQ29:AR29"/>
    <mergeCell ref="AS29:AV29"/>
    <mergeCell ref="AW29:BA29"/>
    <mergeCell ref="A28:D28"/>
    <mergeCell ref="E28:AI28"/>
    <mergeCell ref="AJ28:AN28"/>
    <mergeCell ref="AO28:AP28"/>
    <mergeCell ref="A25:BA25"/>
    <mergeCell ref="A26:D27"/>
    <mergeCell ref="E26:AI27"/>
    <mergeCell ref="AJ26:AN27"/>
    <mergeCell ref="AO26:AV26"/>
    <mergeCell ref="AW26:BA27"/>
    <mergeCell ref="AO27:AP27"/>
    <mergeCell ref="AQ27:AR27"/>
    <mergeCell ref="AS27:AV27"/>
    <mergeCell ref="Q23:AE23"/>
    <mergeCell ref="AG23:AH23"/>
    <mergeCell ref="AJ23:AK23"/>
    <mergeCell ref="AM23:BA23"/>
    <mergeCell ref="A23:B23"/>
    <mergeCell ref="D23:E23"/>
    <mergeCell ref="G23:J23"/>
    <mergeCell ref="L23:O23"/>
    <mergeCell ref="Q22:AE22"/>
    <mergeCell ref="AG22:AH22"/>
    <mergeCell ref="AJ22:AK22"/>
    <mergeCell ref="AM22:BA22"/>
    <mergeCell ref="A22:B22"/>
    <mergeCell ref="D22:E22"/>
    <mergeCell ref="G22:J22"/>
    <mergeCell ref="L22:O22"/>
    <mergeCell ref="Q21:AE21"/>
    <mergeCell ref="AG21:AH21"/>
    <mergeCell ref="AJ21:AK21"/>
    <mergeCell ref="AM21:BA21"/>
    <mergeCell ref="A21:B21"/>
    <mergeCell ref="D21:E21"/>
    <mergeCell ref="G21:J21"/>
    <mergeCell ref="L21:O21"/>
    <mergeCell ref="Q20:AE20"/>
    <mergeCell ref="AG20:AH20"/>
    <mergeCell ref="AJ20:AK20"/>
    <mergeCell ref="AM20:BA20"/>
    <mergeCell ref="A20:B20"/>
    <mergeCell ref="D20:E20"/>
    <mergeCell ref="G20:J20"/>
    <mergeCell ref="L20:O20"/>
    <mergeCell ref="Q19:AE19"/>
    <mergeCell ref="AG19:AH19"/>
    <mergeCell ref="AJ19:AK19"/>
    <mergeCell ref="AM19:BA19"/>
    <mergeCell ref="A19:B19"/>
    <mergeCell ref="D19:E19"/>
    <mergeCell ref="G19:J19"/>
    <mergeCell ref="L19:O19"/>
    <mergeCell ref="Q18:AE18"/>
    <mergeCell ref="AG18:AH18"/>
    <mergeCell ref="AJ18:AK18"/>
    <mergeCell ref="AM18:BA18"/>
    <mergeCell ref="A18:B18"/>
    <mergeCell ref="D18:E18"/>
    <mergeCell ref="G18:J18"/>
    <mergeCell ref="L18:O18"/>
    <mergeCell ref="Q17:AE17"/>
    <mergeCell ref="AG17:AH17"/>
    <mergeCell ref="AJ17:AK17"/>
    <mergeCell ref="AM17:BA17"/>
    <mergeCell ref="A17:B17"/>
    <mergeCell ref="D17:E17"/>
    <mergeCell ref="G17:J17"/>
    <mergeCell ref="L17:O17"/>
    <mergeCell ref="Q16:AE16"/>
    <mergeCell ref="AG16:AH16"/>
    <mergeCell ref="AJ16:AK16"/>
    <mergeCell ref="AM16:BA16"/>
    <mergeCell ref="A16:B16"/>
    <mergeCell ref="D16:E16"/>
    <mergeCell ref="G16:J16"/>
    <mergeCell ref="L16:O16"/>
    <mergeCell ref="Q15:AE15"/>
    <mergeCell ref="AG15:AH15"/>
    <mergeCell ref="AJ15:AK15"/>
    <mergeCell ref="AM15:BA15"/>
    <mergeCell ref="A15:B15"/>
    <mergeCell ref="D15:E15"/>
    <mergeCell ref="G15:J15"/>
    <mergeCell ref="L15:O15"/>
    <mergeCell ref="A13:BA13"/>
    <mergeCell ref="A14:B14"/>
    <mergeCell ref="D14:E14"/>
    <mergeCell ref="G14:J14"/>
    <mergeCell ref="L14:O14"/>
    <mergeCell ref="Q14:AE14"/>
    <mergeCell ref="AG14:AH14"/>
    <mergeCell ref="AJ14:AK14"/>
    <mergeCell ref="AM14:BA14"/>
    <mergeCell ref="C10:D10"/>
    <mergeCell ref="E10:F10"/>
    <mergeCell ref="G10:AJ10"/>
    <mergeCell ref="C11:D11"/>
    <mergeCell ref="E11:F11"/>
    <mergeCell ref="G11:AJ11"/>
    <mergeCell ref="C7:D7"/>
    <mergeCell ref="E7:F7"/>
    <mergeCell ref="G7:AJ7"/>
    <mergeCell ref="AM7:AY11"/>
    <mergeCell ref="C8:D8"/>
    <mergeCell ref="E8:F8"/>
    <mergeCell ref="G8:AJ8"/>
    <mergeCell ref="C9:D9"/>
    <mergeCell ref="E9:F9"/>
    <mergeCell ref="G9:AJ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tabColor indexed="13"/>
  </sheetPr>
  <dimension ref="A7:BA32"/>
  <sheetViews>
    <sheetView workbookViewId="0" topLeftCell="A16">
      <selection activeCell="AM7" sqref="AM7:AY11"/>
    </sheetView>
  </sheetViews>
  <sheetFormatPr defaultColWidth="11.421875" defaultRowHeight="12.75"/>
  <cols>
    <col min="1" max="16384" width="1.7109375" style="2" customWidth="1"/>
  </cols>
  <sheetData>
    <row r="7" spans="3:51" ht="24.75" customHeight="1">
      <c r="C7" s="10" t="s">
        <v>55</v>
      </c>
      <c r="D7" s="10"/>
      <c r="E7" s="11" t="s">
        <v>11</v>
      </c>
      <c r="F7" s="11"/>
      <c r="G7" s="10" t="s">
        <v>60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M7" s="22" t="s">
        <v>54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3:51" ht="24.75" customHeight="1">
      <c r="C8" s="10" t="s">
        <v>56</v>
      </c>
      <c r="D8" s="10"/>
      <c r="E8" s="11" t="s">
        <v>11</v>
      </c>
      <c r="F8" s="11"/>
      <c r="G8" s="18" t="s">
        <v>51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3:51" ht="24.75" customHeight="1">
      <c r="C9" s="10" t="s">
        <v>57</v>
      </c>
      <c r="D9" s="10"/>
      <c r="E9" s="11" t="s">
        <v>11</v>
      </c>
      <c r="F9" s="11"/>
      <c r="G9" s="10" t="s">
        <v>53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3:51" ht="24.75" customHeight="1">
      <c r="C10" s="10" t="s">
        <v>58</v>
      </c>
      <c r="D10" s="10"/>
      <c r="E10" s="11" t="s">
        <v>11</v>
      </c>
      <c r="F10" s="11"/>
      <c r="G10" s="18" t="s">
        <v>61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3:51" ht="24.75" customHeight="1">
      <c r="C11" s="10" t="s">
        <v>59</v>
      </c>
      <c r="D11" s="10"/>
      <c r="E11" s="11" t="s">
        <v>11</v>
      </c>
      <c r="F11" s="11"/>
      <c r="G11" s="18" t="s">
        <v>62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ht="24.75" customHeight="1"/>
    <row r="13" spans="1:53" ht="24.75" customHeight="1">
      <c r="A13" s="23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3" customFormat="1" ht="19.5" customHeight="1">
      <c r="A14" s="19" t="str">
        <f>C7</f>
        <v>K</v>
      </c>
      <c r="B14" s="19"/>
      <c r="C14" s="4" t="s">
        <v>13</v>
      </c>
      <c r="D14" s="24" t="str">
        <f>C8</f>
        <v>L</v>
      </c>
      <c r="E14" s="24"/>
      <c r="F14" s="4"/>
      <c r="G14" s="24">
        <v>0.3902777777777778</v>
      </c>
      <c r="H14" s="24"/>
      <c r="I14" s="24"/>
      <c r="J14" s="24"/>
      <c r="K14" s="3" t="s">
        <v>11</v>
      </c>
      <c r="L14" s="24">
        <v>0.3972222222222222</v>
      </c>
      <c r="M14" s="19"/>
      <c r="N14" s="19"/>
      <c r="O14" s="19"/>
      <c r="Q14" s="21" t="str">
        <f>G7</f>
        <v>DSG Union PUTZLEINSDORF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5"/>
      <c r="AG14" s="20">
        <v>0</v>
      </c>
      <c r="AH14" s="20"/>
      <c r="AI14" s="1" t="s">
        <v>13</v>
      </c>
      <c r="AJ14" s="20">
        <v>0</v>
      </c>
      <c r="AK14" s="20"/>
      <c r="AM14" s="21" t="str">
        <f>G8</f>
        <v>Union ROHRBACH / BERG I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</row>
    <row r="15" spans="1:53" s="3" customFormat="1" ht="19.5" customHeight="1">
      <c r="A15" s="25" t="str">
        <f>C9</f>
        <v>M</v>
      </c>
      <c r="B15" s="25"/>
      <c r="C15" s="3" t="s">
        <v>13</v>
      </c>
      <c r="D15" s="25" t="str">
        <f>C10</f>
        <v>N</v>
      </c>
      <c r="E15" s="25"/>
      <c r="G15" s="26">
        <v>0.42083333333333334</v>
      </c>
      <c r="H15" s="25"/>
      <c r="I15" s="25"/>
      <c r="J15" s="25"/>
      <c r="K15" s="3" t="s">
        <v>11</v>
      </c>
      <c r="L15" s="26">
        <v>0.4277777777777778</v>
      </c>
      <c r="M15" s="25"/>
      <c r="N15" s="25"/>
      <c r="O15" s="25"/>
      <c r="Q15" s="38" t="str">
        <f>G9</f>
        <v>DSG Union St. MARTIN/M.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G15" s="37">
        <v>1</v>
      </c>
      <c r="AH15" s="37"/>
      <c r="AI15" s="3" t="s">
        <v>13</v>
      </c>
      <c r="AJ15" s="37">
        <v>3</v>
      </c>
      <c r="AK15" s="37"/>
      <c r="AM15" s="38" t="str">
        <f>G10</f>
        <v>FC SUPERFUND PASCHING</v>
      </c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s="3" customFormat="1" ht="19.5" customHeight="1">
      <c r="A16" s="25" t="str">
        <f>C11</f>
        <v>O</v>
      </c>
      <c r="B16" s="25"/>
      <c r="C16" s="3" t="s">
        <v>13</v>
      </c>
      <c r="D16" s="25" t="str">
        <f>C7</f>
        <v>K</v>
      </c>
      <c r="E16" s="25"/>
      <c r="G16" s="26">
        <v>0.4513888888888889</v>
      </c>
      <c r="H16" s="25"/>
      <c r="I16" s="25"/>
      <c r="J16" s="25"/>
      <c r="K16" s="3" t="s">
        <v>11</v>
      </c>
      <c r="L16" s="26">
        <v>0.4583333333333333</v>
      </c>
      <c r="M16" s="25"/>
      <c r="N16" s="25"/>
      <c r="O16" s="25"/>
      <c r="Q16" s="38" t="str">
        <f>G11</f>
        <v>SV HASLACH I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G16" s="37">
        <v>1</v>
      </c>
      <c r="AH16" s="37"/>
      <c r="AI16" s="3" t="s">
        <v>13</v>
      </c>
      <c r="AJ16" s="37">
        <v>7</v>
      </c>
      <c r="AK16" s="37"/>
      <c r="AM16" s="38" t="str">
        <f>G7</f>
        <v>DSG Union PUTZLEINSDORF</v>
      </c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s="3" customFormat="1" ht="19.5" customHeight="1">
      <c r="A17" s="25" t="str">
        <f>C8</f>
        <v>L</v>
      </c>
      <c r="B17" s="25"/>
      <c r="C17" s="3" t="s">
        <v>13</v>
      </c>
      <c r="D17" s="25" t="str">
        <f>C9</f>
        <v>M</v>
      </c>
      <c r="E17" s="25"/>
      <c r="G17" s="26">
        <v>0.48194444444444445</v>
      </c>
      <c r="H17" s="25"/>
      <c r="I17" s="25"/>
      <c r="J17" s="25"/>
      <c r="K17" s="3" t="s">
        <v>11</v>
      </c>
      <c r="L17" s="26">
        <v>0.4888888888888889</v>
      </c>
      <c r="M17" s="25"/>
      <c r="N17" s="25"/>
      <c r="O17" s="25"/>
      <c r="Q17" s="38" t="str">
        <f>G8</f>
        <v>Union ROHRBACH / BERG I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G17" s="37">
        <v>0</v>
      </c>
      <c r="AH17" s="37"/>
      <c r="AI17" s="3" t="s">
        <v>13</v>
      </c>
      <c r="AJ17" s="37">
        <v>0</v>
      </c>
      <c r="AK17" s="37"/>
      <c r="AM17" s="38" t="str">
        <f>G9</f>
        <v>DSG Union St. MARTIN/M.</v>
      </c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s="3" customFormat="1" ht="19.5" customHeight="1">
      <c r="A18" s="25" t="str">
        <f>C10</f>
        <v>N</v>
      </c>
      <c r="B18" s="25"/>
      <c r="C18" s="3" t="s">
        <v>13</v>
      </c>
      <c r="D18" s="25" t="str">
        <f>C11</f>
        <v>O</v>
      </c>
      <c r="E18" s="25"/>
      <c r="G18" s="26">
        <v>0.5125</v>
      </c>
      <c r="H18" s="25"/>
      <c r="I18" s="25"/>
      <c r="J18" s="25"/>
      <c r="K18" s="3" t="s">
        <v>11</v>
      </c>
      <c r="L18" s="26">
        <v>0.5194444444444445</v>
      </c>
      <c r="M18" s="25"/>
      <c r="N18" s="25"/>
      <c r="O18" s="25"/>
      <c r="Q18" s="38" t="str">
        <f>G10</f>
        <v>FC SUPERFUND PASCHING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G18" s="37">
        <v>7</v>
      </c>
      <c r="AH18" s="37"/>
      <c r="AI18" s="3" t="s">
        <v>13</v>
      </c>
      <c r="AJ18" s="37">
        <v>0</v>
      </c>
      <c r="AK18" s="37"/>
      <c r="AM18" s="38" t="str">
        <f>G11</f>
        <v>SV HASLACH I</v>
      </c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s="3" customFormat="1" ht="19.5" customHeight="1">
      <c r="A19" s="25" t="str">
        <f>C7</f>
        <v>K</v>
      </c>
      <c r="B19" s="25"/>
      <c r="C19" s="3" t="s">
        <v>13</v>
      </c>
      <c r="D19" s="25" t="str">
        <f>C9</f>
        <v>M</v>
      </c>
      <c r="E19" s="25"/>
      <c r="G19" s="26">
        <v>0.5430555555555555</v>
      </c>
      <c r="H19" s="25"/>
      <c r="I19" s="25"/>
      <c r="J19" s="25"/>
      <c r="K19" s="3" t="s">
        <v>11</v>
      </c>
      <c r="L19" s="26">
        <v>0.55</v>
      </c>
      <c r="M19" s="25"/>
      <c r="N19" s="25"/>
      <c r="O19" s="25"/>
      <c r="Q19" s="38" t="str">
        <f>G7</f>
        <v>DSG Union PUTZLEINSDORF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G19" s="37">
        <v>0</v>
      </c>
      <c r="AH19" s="37"/>
      <c r="AI19" s="3" t="s">
        <v>13</v>
      </c>
      <c r="AJ19" s="37">
        <v>0</v>
      </c>
      <c r="AK19" s="37"/>
      <c r="AM19" s="38" t="str">
        <f>G9</f>
        <v>DSG Union St. MARTIN/M.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s="3" customFormat="1" ht="19.5" customHeight="1">
      <c r="A20" s="25" t="str">
        <f>C8</f>
        <v>L</v>
      </c>
      <c r="B20" s="25"/>
      <c r="C20" s="3" t="s">
        <v>13</v>
      </c>
      <c r="D20" s="25" t="str">
        <f>C10</f>
        <v>N</v>
      </c>
      <c r="E20" s="25"/>
      <c r="G20" s="26">
        <v>0.5736111111111112</v>
      </c>
      <c r="H20" s="25"/>
      <c r="I20" s="25"/>
      <c r="J20" s="25"/>
      <c r="K20" s="3" t="s">
        <v>11</v>
      </c>
      <c r="L20" s="26">
        <v>0.5805555555555556</v>
      </c>
      <c r="M20" s="25"/>
      <c r="N20" s="25"/>
      <c r="O20" s="25"/>
      <c r="Q20" s="38" t="str">
        <f>G8</f>
        <v>Union ROHRBACH / BERG I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G20" s="37">
        <v>0</v>
      </c>
      <c r="AH20" s="37"/>
      <c r="AI20" s="3" t="s">
        <v>13</v>
      </c>
      <c r="AJ20" s="37">
        <v>0</v>
      </c>
      <c r="AK20" s="37"/>
      <c r="AM20" s="38" t="str">
        <f>G10</f>
        <v>FC SUPERFUND PASCHING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s="3" customFormat="1" ht="19.5" customHeight="1">
      <c r="A21" s="25" t="str">
        <f>C9</f>
        <v>M</v>
      </c>
      <c r="B21" s="25"/>
      <c r="C21" s="3" t="s">
        <v>13</v>
      </c>
      <c r="D21" s="25" t="str">
        <f>C11</f>
        <v>O</v>
      </c>
      <c r="E21" s="25"/>
      <c r="G21" s="26">
        <v>0.6041666666666666</v>
      </c>
      <c r="H21" s="25"/>
      <c r="I21" s="25"/>
      <c r="J21" s="25"/>
      <c r="K21" s="3" t="s">
        <v>11</v>
      </c>
      <c r="L21" s="26">
        <v>0.611111111111111</v>
      </c>
      <c r="M21" s="25"/>
      <c r="N21" s="25"/>
      <c r="O21" s="25"/>
      <c r="Q21" s="38" t="str">
        <f>G9</f>
        <v>DSG Union St. MARTIN/M.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G21" s="37">
        <v>3</v>
      </c>
      <c r="AH21" s="37"/>
      <c r="AI21" s="3" t="s">
        <v>13</v>
      </c>
      <c r="AJ21" s="37">
        <v>1</v>
      </c>
      <c r="AK21" s="37"/>
      <c r="AM21" s="38" t="str">
        <f>G11</f>
        <v>SV HASLACH I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s="3" customFormat="1" ht="19.5" customHeight="1">
      <c r="A22" s="25" t="str">
        <f>C10</f>
        <v>N</v>
      </c>
      <c r="B22" s="25"/>
      <c r="C22" s="3" t="s">
        <v>13</v>
      </c>
      <c r="D22" s="25" t="str">
        <f>C7</f>
        <v>K</v>
      </c>
      <c r="E22" s="25"/>
      <c r="G22" s="26">
        <v>0.6347222222222222</v>
      </c>
      <c r="H22" s="25"/>
      <c r="I22" s="25"/>
      <c r="J22" s="25"/>
      <c r="K22" s="3" t="s">
        <v>11</v>
      </c>
      <c r="L22" s="26">
        <v>0.6416666666666667</v>
      </c>
      <c r="M22" s="25"/>
      <c r="N22" s="25"/>
      <c r="O22" s="25"/>
      <c r="Q22" s="38" t="str">
        <f>G10</f>
        <v>FC SUPERFUND PASCHING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G22" s="37">
        <v>1</v>
      </c>
      <c r="AH22" s="37"/>
      <c r="AI22" s="3" t="s">
        <v>13</v>
      </c>
      <c r="AJ22" s="37">
        <v>1</v>
      </c>
      <c r="AK22" s="37"/>
      <c r="AM22" s="38" t="str">
        <f>G7</f>
        <v>DSG Union PUTZLEINSDORF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s="3" customFormat="1" ht="19.5" customHeight="1">
      <c r="A23" s="25" t="str">
        <f>C11</f>
        <v>O</v>
      </c>
      <c r="B23" s="25"/>
      <c r="C23" s="3" t="s">
        <v>13</v>
      </c>
      <c r="D23" s="25" t="str">
        <f>C8</f>
        <v>L</v>
      </c>
      <c r="E23" s="25"/>
      <c r="G23" s="26">
        <v>0.6652777777777777</v>
      </c>
      <c r="H23" s="25"/>
      <c r="I23" s="25"/>
      <c r="J23" s="25"/>
      <c r="K23" s="3" t="s">
        <v>11</v>
      </c>
      <c r="L23" s="26">
        <v>0.6722222222222222</v>
      </c>
      <c r="M23" s="25"/>
      <c r="N23" s="25"/>
      <c r="O23" s="25"/>
      <c r="Q23" s="38" t="str">
        <f>G11</f>
        <v>SV HASLACH I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G23" s="37">
        <v>0</v>
      </c>
      <c r="AH23" s="37"/>
      <c r="AI23" s="3" t="s">
        <v>13</v>
      </c>
      <c r="AJ23" s="37">
        <v>7</v>
      </c>
      <c r="AK23" s="37"/>
      <c r="AM23" s="38" t="str">
        <f>G8</f>
        <v>Union ROHRBACH / BERG I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ht="24.75" customHeight="1"/>
    <row r="25" spans="1:53" ht="24.75" customHeight="1">
      <c r="A25" s="23" t="s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3" customFormat="1" ht="19.5" customHeight="1">
      <c r="A26" s="27" t="s">
        <v>21</v>
      </c>
      <c r="B26" s="28"/>
      <c r="C26" s="28"/>
      <c r="D26" s="29"/>
      <c r="E26" s="33" t="s">
        <v>20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34"/>
      <c r="AJ26" s="27" t="s">
        <v>16</v>
      </c>
      <c r="AK26" s="28"/>
      <c r="AL26" s="28"/>
      <c r="AM26" s="28"/>
      <c r="AN26" s="29"/>
      <c r="AO26" s="43" t="s">
        <v>17</v>
      </c>
      <c r="AP26" s="44"/>
      <c r="AQ26" s="44"/>
      <c r="AR26" s="44"/>
      <c r="AS26" s="44"/>
      <c r="AT26" s="44"/>
      <c r="AU26" s="44"/>
      <c r="AV26" s="45"/>
      <c r="AW26" s="27" t="s">
        <v>15</v>
      </c>
      <c r="AX26" s="28"/>
      <c r="AY26" s="28"/>
      <c r="AZ26" s="28"/>
      <c r="BA26" s="29"/>
    </row>
    <row r="27" spans="1:53" s="3" customFormat="1" ht="19.5" customHeight="1">
      <c r="A27" s="30"/>
      <c r="B27" s="31"/>
      <c r="C27" s="31"/>
      <c r="D27" s="32"/>
      <c r="E27" s="35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6"/>
      <c r="AJ27" s="30"/>
      <c r="AK27" s="31"/>
      <c r="AL27" s="31"/>
      <c r="AM27" s="31"/>
      <c r="AN27" s="32"/>
      <c r="AO27" s="39" t="s">
        <v>18</v>
      </c>
      <c r="AP27" s="40"/>
      <c r="AQ27" s="40" t="s">
        <v>11</v>
      </c>
      <c r="AR27" s="42"/>
      <c r="AS27" s="39" t="s">
        <v>19</v>
      </c>
      <c r="AT27" s="40"/>
      <c r="AU27" s="40"/>
      <c r="AV27" s="41"/>
      <c r="AW27" s="30"/>
      <c r="AX27" s="31"/>
      <c r="AY27" s="31"/>
      <c r="AZ27" s="31"/>
      <c r="BA27" s="32"/>
    </row>
    <row r="28" spans="1:53" ht="24.75" customHeight="1">
      <c r="A28" s="12" t="s">
        <v>22</v>
      </c>
      <c r="B28" s="13"/>
      <c r="C28" s="13"/>
      <c r="D28" s="14"/>
      <c r="E28" s="15" t="str">
        <f>IF('U-14_Berechnung'!B31="","",'U-14_Berechnung'!B31)</f>
        <v>FC SUPERFUND PASCHING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49">
        <f>IF('U-14_Berechnung'!C31="","",'U-14_Berechnung'!C31)</f>
        <v>4</v>
      </c>
      <c r="AK28" s="50"/>
      <c r="AL28" s="50"/>
      <c r="AM28" s="50"/>
      <c r="AN28" s="51"/>
      <c r="AO28" s="52">
        <f>IF('U-14_Berechnung'!D31="","",'U-14_Berechnung'!D31)</f>
        <v>11</v>
      </c>
      <c r="AP28" s="50"/>
      <c r="AQ28" s="50">
        <f>IF('U-14_Berechnung'!E31="","",'U-14_Berechnung'!E31)</f>
        <v>2</v>
      </c>
      <c r="AR28" s="51"/>
      <c r="AS28" s="52">
        <f>IF('U-14_Berechnung'!F31="","",'U-14_Berechnung'!F31)</f>
        <v>9</v>
      </c>
      <c r="AT28" s="50"/>
      <c r="AU28" s="50"/>
      <c r="AV28" s="53"/>
      <c r="AW28" s="12">
        <f>IF('U-14_Berechnung'!G31="","",'U-14_Berechnung'!G31)</f>
        <v>8</v>
      </c>
      <c r="AX28" s="13"/>
      <c r="AY28" s="13"/>
      <c r="AZ28" s="13"/>
      <c r="BA28" s="14"/>
    </row>
    <row r="29" spans="1:53" ht="24.75" customHeight="1">
      <c r="A29" s="46" t="s">
        <v>23</v>
      </c>
      <c r="B29" s="47"/>
      <c r="C29" s="47"/>
      <c r="D29" s="48"/>
      <c r="E29" s="57" t="str">
        <f>IF('U-14_Berechnung'!B32="","",'U-14_Berechnung'!B32)</f>
        <v>Union ROHRBACH / BERG I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/>
      <c r="AJ29" s="49">
        <f>IF('U-14_Berechnung'!C32="","",'U-14_Berechnung'!C32)</f>
        <v>4</v>
      </c>
      <c r="AK29" s="50"/>
      <c r="AL29" s="50"/>
      <c r="AM29" s="50"/>
      <c r="AN29" s="51"/>
      <c r="AO29" s="52">
        <f>IF('U-14_Berechnung'!D32="","",'U-14_Berechnung'!D32)</f>
        <v>7</v>
      </c>
      <c r="AP29" s="50"/>
      <c r="AQ29" s="50">
        <f>IF('U-14_Berechnung'!E32="","",'U-14_Berechnung'!E32)</f>
        <v>0</v>
      </c>
      <c r="AR29" s="51"/>
      <c r="AS29" s="52">
        <f>IF('U-14_Berechnung'!F32="","",'U-14_Berechnung'!F32)</f>
        <v>7</v>
      </c>
      <c r="AT29" s="50"/>
      <c r="AU29" s="50"/>
      <c r="AV29" s="53"/>
      <c r="AW29" s="12">
        <f>IF('U-14_Berechnung'!G32="","",'U-14_Berechnung'!G32)</f>
        <v>6</v>
      </c>
      <c r="AX29" s="13"/>
      <c r="AY29" s="13"/>
      <c r="AZ29" s="13"/>
      <c r="BA29" s="14"/>
    </row>
    <row r="30" spans="1:53" ht="24.75" customHeight="1">
      <c r="A30" s="46" t="s">
        <v>24</v>
      </c>
      <c r="B30" s="47"/>
      <c r="C30" s="47"/>
      <c r="D30" s="48"/>
      <c r="E30" s="57" t="str">
        <f>IF('U-14_Berechnung'!B33="","",'U-14_Berechnung'!B33)</f>
        <v>DSG Union PUTZLEINSDORF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/>
      <c r="AJ30" s="49">
        <f>IF('U-14_Berechnung'!C33="","",'U-14_Berechnung'!C33)</f>
        <v>4</v>
      </c>
      <c r="AK30" s="50"/>
      <c r="AL30" s="50"/>
      <c r="AM30" s="50"/>
      <c r="AN30" s="51"/>
      <c r="AO30" s="52">
        <f>IF('U-14_Berechnung'!D33="","",'U-14_Berechnung'!D33)</f>
        <v>8</v>
      </c>
      <c r="AP30" s="50"/>
      <c r="AQ30" s="50">
        <f>IF('U-14_Berechnung'!E33="","",'U-14_Berechnung'!E33)</f>
        <v>2</v>
      </c>
      <c r="AR30" s="51"/>
      <c r="AS30" s="52">
        <f>IF('U-14_Berechnung'!F33="","",'U-14_Berechnung'!F33)</f>
        <v>6</v>
      </c>
      <c r="AT30" s="50"/>
      <c r="AU30" s="50"/>
      <c r="AV30" s="53"/>
      <c r="AW30" s="12">
        <f>IF('U-14_Berechnung'!G33="","",'U-14_Berechnung'!G33)</f>
        <v>6</v>
      </c>
      <c r="AX30" s="13"/>
      <c r="AY30" s="13"/>
      <c r="AZ30" s="13"/>
      <c r="BA30" s="14"/>
    </row>
    <row r="31" spans="1:53" ht="24.75" customHeight="1">
      <c r="A31" s="46" t="s">
        <v>25</v>
      </c>
      <c r="B31" s="47"/>
      <c r="C31" s="47"/>
      <c r="D31" s="48"/>
      <c r="E31" s="57" t="str">
        <f>IF('U-14_Berechnung'!B34="","",'U-14_Berechnung'!B34)</f>
        <v>DSG Union St. MARTIN/M.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/>
      <c r="AJ31" s="49">
        <f>IF('U-14_Berechnung'!C34="","",'U-14_Berechnung'!C34)</f>
        <v>4</v>
      </c>
      <c r="AK31" s="50"/>
      <c r="AL31" s="50"/>
      <c r="AM31" s="50"/>
      <c r="AN31" s="51"/>
      <c r="AO31" s="52">
        <f>IF('U-14_Berechnung'!D34="","",'U-14_Berechnung'!D34)</f>
        <v>4</v>
      </c>
      <c r="AP31" s="50"/>
      <c r="AQ31" s="50">
        <f>IF('U-14_Berechnung'!E34="","",'U-14_Berechnung'!E34)</f>
        <v>4</v>
      </c>
      <c r="AR31" s="51"/>
      <c r="AS31" s="52">
        <f>IF('U-14_Berechnung'!F34="","",'U-14_Berechnung'!F34)</f>
        <v>0</v>
      </c>
      <c r="AT31" s="50"/>
      <c r="AU31" s="50"/>
      <c r="AV31" s="53"/>
      <c r="AW31" s="12">
        <f>IF('U-14_Berechnung'!G34="","",'U-14_Berechnung'!G34)</f>
        <v>5</v>
      </c>
      <c r="AX31" s="13"/>
      <c r="AY31" s="13"/>
      <c r="AZ31" s="13"/>
      <c r="BA31" s="14"/>
    </row>
    <row r="32" spans="1:53" ht="24.75" customHeight="1">
      <c r="A32" s="54" t="s">
        <v>26</v>
      </c>
      <c r="B32" s="55"/>
      <c r="C32" s="55"/>
      <c r="D32" s="56"/>
      <c r="E32" s="60" t="str">
        <f>IF('U-14_Berechnung'!B35="","",'U-14_Berechnung'!B35)</f>
        <v>SV HASLACH I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2"/>
      <c r="AJ32" s="63">
        <f>IF('U-14_Berechnung'!C35="","",'U-14_Berechnung'!C35)</f>
        <v>4</v>
      </c>
      <c r="AK32" s="64"/>
      <c r="AL32" s="64"/>
      <c r="AM32" s="64"/>
      <c r="AN32" s="65"/>
      <c r="AO32" s="63">
        <f>IF('U-14_Berechnung'!D35="","",'U-14_Berechnung'!D35)</f>
        <v>2</v>
      </c>
      <c r="AP32" s="64"/>
      <c r="AQ32" s="64">
        <f>IF('U-14_Berechnung'!E35="","",'U-14_Berechnung'!E35)</f>
        <v>24</v>
      </c>
      <c r="AR32" s="66"/>
      <c r="AS32" s="63">
        <f>IF('U-14_Berechnung'!F35="","",'U-14_Berechnung'!F35)</f>
        <v>-22</v>
      </c>
      <c r="AT32" s="64"/>
      <c r="AU32" s="64"/>
      <c r="AV32" s="65"/>
      <c r="AW32" s="54">
        <f>IF('U-14_Berechnung'!G35="","",'U-14_Berechnung'!G35)</f>
        <v>0</v>
      </c>
      <c r="AX32" s="55"/>
      <c r="AY32" s="55"/>
      <c r="AZ32" s="55"/>
      <c r="BA32" s="56"/>
    </row>
  </sheetData>
  <mergeCells count="141">
    <mergeCell ref="AQ32:AR32"/>
    <mergeCell ref="AS32:AV32"/>
    <mergeCell ref="AW32:BA32"/>
    <mergeCell ref="A32:D32"/>
    <mergeCell ref="E32:AI32"/>
    <mergeCell ref="AJ32:AN32"/>
    <mergeCell ref="AO32:AP32"/>
    <mergeCell ref="AQ30:AR30"/>
    <mergeCell ref="AS30:AV30"/>
    <mergeCell ref="AW30:BA30"/>
    <mergeCell ref="A31:D31"/>
    <mergeCell ref="E31:AI31"/>
    <mergeCell ref="AJ31:AN31"/>
    <mergeCell ref="AO31:AP31"/>
    <mergeCell ref="AQ31:AR31"/>
    <mergeCell ref="AS31:AV31"/>
    <mergeCell ref="AW31:BA31"/>
    <mergeCell ref="A30:D30"/>
    <mergeCell ref="E30:AI30"/>
    <mergeCell ref="AJ30:AN30"/>
    <mergeCell ref="AO30:AP30"/>
    <mergeCell ref="AQ28:AR28"/>
    <mergeCell ref="AS28:AV28"/>
    <mergeCell ref="AW28:BA28"/>
    <mergeCell ref="A29:D29"/>
    <mergeCell ref="E29:AI29"/>
    <mergeCell ref="AJ29:AN29"/>
    <mergeCell ref="AO29:AP29"/>
    <mergeCell ref="AQ29:AR29"/>
    <mergeCell ref="AS29:AV29"/>
    <mergeCell ref="AW29:BA29"/>
    <mergeCell ref="A28:D28"/>
    <mergeCell ref="E28:AI28"/>
    <mergeCell ref="AJ28:AN28"/>
    <mergeCell ref="AO28:AP28"/>
    <mergeCell ref="A25:BA25"/>
    <mergeCell ref="A26:D27"/>
    <mergeCell ref="E26:AI27"/>
    <mergeCell ref="AJ26:AN27"/>
    <mergeCell ref="AO26:AV26"/>
    <mergeCell ref="AW26:BA27"/>
    <mergeCell ref="AO27:AP27"/>
    <mergeCell ref="AQ27:AR27"/>
    <mergeCell ref="AS27:AV27"/>
    <mergeCell ref="Q23:AE23"/>
    <mergeCell ref="AG23:AH23"/>
    <mergeCell ref="AJ23:AK23"/>
    <mergeCell ref="AM23:BA23"/>
    <mergeCell ref="A23:B23"/>
    <mergeCell ref="D23:E23"/>
    <mergeCell ref="G23:J23"/>
    <mergeCell ref="L23:O23"/>
    <mergeCell ref="Q22:AE22"/>
    <mergeCell ref="AG22:AH22"/>
    <mergeCell ref="AJ22:AK22"/>
    <mergeCell ref="AM22:BA22"/>
    <mergeCell ref="A22:B22"/>
    <mergeCell ref="D22:E22"/>
    <mergeCell ref="G22:J22"/>
    <mergeCell ref="L22:O22"/>
    <mergeCell ref="Q21:AE21"/>
    <mergeCell ref="AG21:AH21"/>
    <mergeCell ref="AJ21:AK21"/>
    <mergeCell ref="AM21:BA21"/>
    <mergeCell ref="A21:B21"/>
    <mergeCell ref="D21:E21"/>
    <mergeCell ref="G21:J21"/>
    <mergeCell ref="L21:O21"/>
    <mergeCell ref="Q20:AE20"/>
    <mergeCell ref="AG20:AH20"/>
    <mergeCell ref="AJ20:AK20"/>
    <mergeCell ref="AM20:BA20"/>
    <mergeCell ref="A20:B20"/>
    <mergeCell ref="D20:E20"/>
    <mergeCell ref="G20:J20"/>
    <mergeCell ref="L20:O20"/>
    <mergeCell ref="Q19:AE19"/>
    <mergeCell ref="AG19:AH19"/>
    <mergeCell ref="AJ19:AK19"/>
    <mergeCell ref="AM19:BA19"/>
    <mergeCell ref="A19:B19"/>
    <mergeCell ref="D19:E19"/>
    <mergeCell ref="G19:J19"/>
    <mergeCell ref="L19:O19"/>
    <mergeCell ref="Q18:AE18"/>
    <mergeCell ref="AG18:AH18"/>
    <mergeCell ref="AJ18:AK18"/>
    <mergeCell ref="AM18:BA18"/>
    <mergeCell ref="A18:B18"/>
    <mergeCell ref="D18:E18"/>
    <mergeCell ref="G18:J18"/>
    <mergeCell ref="L18:O18"/>
    <mergeCell ref="Q17:AE17"/>
    <mergeCell ref="AG17:AH17"/>
    <mergeCell ref="AJ17:AK17"/>
    <mergeCell ref="AM17:BA17"/>
    <mergeCell ref="A17:B17"/>
    <mergeCell ref="D17:E17"/>
    <mergeCell ref="G17:J17"/>
    <mergeCell ref="L17:O17"/>
    <mergeCell ref="Q16:AE16"/>
    <mergeCell ref="AG16:AH16"/>
    <mergeCell ref="AJ16:AK16"/>
    <mergeCell ref="AM16:BA16"/>
    <mergeCell ref="A16:B16"/>
    <mergeCell ref="D16:E16"/>
    <mergeCell ref="G16:J16"/>
    <mergeCell ref="L16:O16"/>
    <mergeCell ref="Q15:AE15"/>
    <mergeCell ref="AG15:AH15"/>
    <mergeCell ref="AJ15:AK15"/>
    <mergeCell ref="AM15:BA15"/>
    <mergeCell ref="A15:B15"/>
    <mergeCell ref="D15:E15"/>
    <mergeCell ref="G15:J15"/>
    <mergeCell ref="L15:O15"/>
    <mergeCell ref="A13:BA13"/>
    <mergeCell ref="A14:B14"/>
    <mergeCell ref="D14:E14"/>
    <mergeCell ref="G14:J14"/>
    <mergeCell ref="L14:O14"/>
    <mergeCell ref="Q14:AE14"/>
    <mergeCell ref="AG14:AH14"/>
    <mergeCell ref="AJ14:AK14"/>
    <mergeCell ref="AM14:BA14"/>
    <mergeCell ref="C10:D10"/>
    <mergeCell ref="E10:F10"/>
    <mergeCell ref="G10:AJ10"/>
    <mergeCell ref="C11:D11"/>
    <mergeCell ref="E11:F11"/>
    <mergeCell ref="G11:AJ11"/>
    <mergeCell ref="C7:D7"/>
    <mergeCell ref="E7:F7"/>
    <mergeCell ref="G7:AJ7"/>
    <mergeCell ref="AM7:AY11"/>
    <mergeCell ref="C8:D8"/>
    <mergeCell ref="E8:F8"/>
    <mergeCell ref="G8:AJ8"/>
    <mergeCell ref="C9:D9"/>
    <mergeCell ref="E9:F9"/>
    <mergeCell ref="G9:AJ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indexed="13"/>
  </sheetPr>
  <dimension ref="A7:BA32"/>
  <sheetViews>
    <sheetView tabSelected="1" workbookViewId="0" topLeftCell="A1">
      <selection activeCell="AM7" sqref="AM7:AY11"/>
    </sheetView>
  </sheetViews>
  <sheetFormatPr defaultColWidth="11.421875" defaultRowHeight="12.75"/>
  <cols>
    <col min="1" max="16384" width="1.7109375" style="2" customWidth="1"/>
  </cols>
  <sheetData>
    <row r="7" spans="3:51" ht="24.75" customHeight="1">
      <c r="C7" s="10" t="s">
        <v>64</v>
      </c>
      <c r="D7" s="10"/>
      <c r="E7" s="11" t="s">
        <v>11</v>
      </c>
      <c r="F7" s="11"/>
      <c r="G7" s="10" t="s">
        <v>69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M7" s="22" t="s">
        <v>63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3:51" ht="24.75" customHeight="1">
      <c r="C8" s="10" t="s">
        <v>65</v>
      </c>
      <c r="D8" s="10"/>
      <c r="E8" s="11" t="s">
        <v>11</v>
      </c>
      <c r="F8" s="11"/>
      <c r="G8" s="18" t="s">
        <v>70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3:51" ht="24.75" customHeight="1">
      <c r="C9" s="10" t="s">
        <v>66</v>
      </c>
      <c r="D9" s="10"/>
      <c r="E9" s="11" t="s">
        <v>11</v>
      </c>
      <c r="F9" s="11"/>
      <c r="G9" s="10" t="s">
        <v>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3:51" ht="24.75" customHeight="1">
      <c r="C10" s="10" t="s">
        <v>67</v>
      </c>
      <c r="D10" s="10"/>
      <c r="E10" s="11" t="s">
        <v>11</v>
      </c>
      <c r="F10" s="11"/>
      <c r="G10" s="18" t="s">
        <v>71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3:51" ht="24.75" customHeight="1">
      <c r="C11" s="10" t="s">
        <v>68</v>
      </c>
      <c r="D11" s="10"/>
      <c r="E11" s="11" t="s">
        <v>11</v>
      </c>
      <c r="F11" s="11"/>
      <c r="G11" s="18" t="s">
        <v>72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ht="24.75" customHeight="1"/>
    <row r="13" spans="1:53" ht="24.75" customHeight="1">
      <c r="A13" s="23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3" customFormat="1" ht="19.5" customHeight="1">
      <c r="A14" s="19" t="str">
        <f>C7</f>
        <v>P</v>
      </c>
      <c r="B14" s="19"/>
      <c r="C14" s="4" t="s">
        <v>13</v>
      </c>
      <c r="D14" s="24" t="str">
        <f>C8</f>
        <v>Q</v>
      </c>
      <c r="E14" s="24"/>
      <c r="F14" s="4"/>
      <c r="G14" s="24">
        <v>0.3979166666666667</v>
      </c>
      <c r="H14" s="24"/>
      <c r="I14" s="24"/>
      <c r="J14" s="24"/>
      <c r="K14" s="3" t="s">
        <v>11</v>
      </c>
      <c r="L14" s="24">
        <v>0.4048611111111111</v>
      </c>
      <c r="M14" s="19"/>
      <c r="N14" s="19"/>
      <c r="O14" s="19"/>
      <c r="Q14" s="21" t="str">
        <f>G7</f>
        <v>ASKÖ SCHWERTBERG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5"/>
      <c r="AG14" s="20">
        <v>2</v>
      </c>
      <c r="AH14" s="20"/>
      <c r="AI14" s="1" t="s">
        <v>13</v>
      </c>
      <c r="AJ14" s="20">
        <v>2</v>
      </c>
      <c r="AK14" s="20"/>
      <c r="AM14" s="21" t="str">
        <f>G8</f>
        <v>Union SCHWEINBACH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</row>
    <row r="15" spans="1:53" s="3" customFormat="1" ht="19.5" customHeight="1">
      <c r="A15" s="25" t="str">
        <f>C9</f>
        <v>R</v>
      </c>
      <c r="B15" s="25"/>
      <c r="C15" s="3" t="s">
        <v>13</v>
      </c>
      <c r="D15" s="25" t="str">
        <f>C10</f>
        <v>S</v>
      </c>
      <c r="E15" s="25"/>
      <c r="G15" s="26">
        <v>0.4284722222222222</v>
      </c>
      <c r="H15" s="25"/>
      <c r="I15" s="25"/>
      <c r="J15" s="25"/>
      <c r="K15" s="3" t="s">
        <v>11</v>
      </c>
      <c r="L15" s="26">
        <v>0.4354166666666666</v>
      </c>
      <c r="M15" s="25"/>
      <c r="N15" s="25"/>
      <c r="O15" s="25"/>
      <c r="Q15" s="38" t="str">
        <f>G9</f>
        <v>Union T.T.I. St. FLORIAN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G15" s="37">
        <v>1</v>
      </c>
      <c r="AH15" s="37"/>
      <c r="AI15" s="3" t="s">
        <v>13</v>
      </c>
      <c r="AJ15" s="37">
        <v>0</v>
      </c>
      <c r="AK15" s="37"/>
      <c r="AM15" s="38" t="str">
        <f>G10</f>
        <v>SK ADMIRA LINZ II</v>
      </c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s="3" customFormat="1" ht="19.5" customHeight="1">
      <c r="A16" s="25" t="str">
        <f>C11</f>
        <v>T</v>
      </c>
      <c r="B16" s="25"/>
      <c r="C16" s="3" t="s">
        <v>13</v>
      </c>
      <c r="D16" s="25" t="str">
        <f>C7</f>
        <v>P</v>
      </c>
      <c r="E16" s="25"/>
      <c r="G16" s="26">
        <v>0.4590277777777778</v>
      </c>
      <c r="H16" s="25"/>
      <c r="I16" s="25"/>
      <c r="J16" s="25"/>
      <c r="K16" s="3" t="s">
        <v>11</v>
      </c>
      <c r="L16" s="26">
        <v>0.46597222222222223</v>
      </c>
      <c r="M16" s="25"/>
      <c r="N16" s="25"/>
      <c r="O16" s="25"/>
      <c r="Q16" s="38" t="str">
        <f>G11</f>
        <v>SPG LEMBACH / PUTZL.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G16" s="37">
        <v>1</v>
      </c>
      <c r="AH16" s="37"/>
      <c r="AI16" s="3" t="s">
        <v>13</v>
      </c>
      <c r="AJ16" s="37">
        <v>0</v>
      </c>
      <c r="AK16" s="37"/>
      <c r="AM16" s="38" t="str">
        <f>G7</f>
        <v>ASKÖ SCHWERTBERG</v>
      </c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s="3" customFormat="1" ht="19.5" customHeight="1">
      <c r="A17" s="25" t="str">
        <f>C8</f>
        <v>Q</v>
      </c>
      <c r="B17" s="25"/>
      <c r="C17" s="3" t="s">
        <v>13</v>
      </c>
      <c r="D17" s="25" t="str">
        <f>C9</f>
        <v>R</v>
      </c>
      <c r="E17" s="25"/>
      <c r="G17" s="26">
        <v>0.4895833333333333</v>
      </c>
      <c r="H17" s="25"/>
      <c r="I17" s="25"/>
      <c r="J17" s="25"/>
      <c r="K17" s="3" t="s">
        <v>11</v>
      </c>
      <c r="L17" s="26">
        <v>0.49652777777777773</v>
      </c>
      <c r="M17" s="25"/>
      <c r="N17" s="25"/>
      <c r="O17" s="25"/>
      <c r="Q17" s="38" t="str">
        <f>G8</f>
        <v>Union SCHWEINBACH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G17" s="37">
        <v>1</v>
      </c>
      <c r="AH17" s="37"/>
      <c r="AI17" s="3" t="s">
        <v>13</v>
      </c>
      <c r="AJ17" s="37">
        <v>2</v>
      </c>
      <c r="AK17" s="37"/>
      <c r="AM17" s="38" t="str">
        <f>G9</f>
        <v>Union T.T.I. St. FLORIAN</v>
      </c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s="3" customFormat="1" ht="19.5" customHeight="1">
      <c r="A18" s="25" t="str">
        <f>C10</f>
        <v>S</v>
      </c>
      <c r="B18" s="25"/>
      <c r="C18" s="3" t="s">
        <v>13</v>
      </c>
      <c r="D18" s="25" t="str">
        <f>C11</f>
        <v>T</v>
      </c>
      <c r="E18" s="25"/>
      <c r="G18" s="26">
        <v>0.5201388888888888</v>
      </c>
      <c r="H18" s="25"/>
      <c r="I18" s="25"/>
      <c r="J18" s="25"/>
      <c r="K18" s="3" t="s">
        <v>11</v>
      </c>
      <c r="L18" s="26">
        <v>0.5270833333333333</v>
      </c>
      <c r="M18" s="25"/>
      <c r="N18" s="25"/>
      <c r="O18" s="25"/>
      <c r="Q18" s="38" t="str">
        <f>G10</f>
        <v>SK ADMIRA LINZ II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G18" s="37">
        <v>1</v>
      </c>
      <c r="AH18" s="37"/>
      <c r="AI18" s="3" t="s">
        <v>13</v>
      </c>
      <c r="AJ18" s="37">
        <v>0</v>
      </c>
      <c r="AK18" s="37"/>
      <c r="AM18" s="38" t="str">
        <f>G11</f>
        <v>SPG LEMBACH / PUTZL.</v>
      </c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s="3" customFormat="1" ht="19.5" customHeight="1">
      <c r="A19" s="25" t="str">
        <f>C7</f>
        <v>P</v>
      </c>
      <c r="B19" s="25"/>
      <c r="C19" s="3" t="s">
        <v>13</v>
      </c>
      <c r="D19" s="25" t="str">
        <f>C9</f>
        <v>R</v>
      </c>
      <c r="E19" s="25"/>
      <c r="G19" s="26">
        <v>0.5506944444444445</v>
      </c>
      <c r="H19" s="25"/>
      <c r="I19" s="25"/>
      <c r="J19" s="25"/>
      <c r="K19" s="3" t="s">
        <v>11</v>
      </c>
      <c r="L19" s="26">
        <v>0.5576388888888889</v>
      </c>
      <c r="M19" s="25"/>
      <c r="N19" s="25"/>
      <c r="O19" s="25"/>
      <c r="Q19" s="38" t="str">
        <f>G7</f>
        <v>ASKÖ SCHWERTBERG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G19" s="37">
        <v>1</v>
      </c>
      <c r="AH19" s="37"/>
      <c r="AI19" s="3" t="s">
        <v>13</v>
      </c>
      <c r="AJ19" s="37">
        <v>1</v>
      </c>
      <c r="AK19" s="37"/>
      <c r="AM19" s="38" t="str">
        <f>G9</f>
        <v>Union T.T.I. St. FLORIAN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s="3" customFormat="1" ht="19.5" customHeight="1">
      <c r="A20" s="25" t="str">
        <f>C8</f>
        <v>Q</v>
      </c>
      <c r="B20" s="25"/>
      <c r="C20" s="3" t="s">
        <v>13</v>
      </c>
      <c r="D20" s="25" t="str">
        <f>C10</f>
        <v>S</v>
      </c>
      <c r="E20" s="25"/>
      <c r="G20" s="26">
        <v>0.58125</v>
      </c>
      <c r="H20" s="25"/>
      <c r="I20" s="25"/>
      <c r="J20" s="25"/>
      <c r="K20" s="3" t="s">
        <v>11</v>
      </c>
      <c r="L20" s="26">
        <v>0.5881944444444445</v>
      </c>
      <c r="M20" s="25"/>
      <c r="N20" s="25"/>
      <c r="O20" s="25"/>
      <c r="Q20" s="38" t="str">
        <f>G8</f>
        <v>Union SCHWEINBACH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G20" s="37">
        <v>0</v>
      </c>
      <c r="AH20" s="37"/>
      <c r="AI20" s="3" t="s">
        <v>13</v>
      </c>
      <c r="AJ20" s="37">
        <v>2</v>
      </c>
      <c r="AK20" s="37"/>
      <c r="AM20" s="38" t="str">
        <f>G10</f>
        <v>SK ADMIRA LINZ II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s="3" customFormat="1" ht="19.5" customHeight="1">
      <c r="A21" s="25" t="str">
        <f>C9</f>
        <v>R</v>
      </c>
      <c r="B21" s="25"/>
      <c r="C21" s="3" t="s">
        <v>13</v>
      </c>
      <c r="D21" s="25" t="str">
        <f>C11</f>
        <v>T</v>
      </c>
      <c r="E21" s="25"/>
      <c r="G21" s="26">
        <v>0.6118055555555556</v>
      </c>
      <c r="H21" s="25"/>
      <c r="I21" s="25"/>
      <c r="J21" s="25"/>
      <c r="K21" s="3" t="s">
        <v>11</v>
      </c>
      <c r="L21" s="26">
        <v>0.61875</v>
      </c>
      <c r="M21" s="25"/>
      <c r="N21" s="25"/>
      <c r="O21" s="25"/>
      <c r="Q21" s="38" t="str">
        <f>G9</f>
        <v>Union T.T.I. St. FLORIAN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G21" s="37">
        <v>1</v>
      </c>
      <c r="AH21" s="37"/>
      <c r="AI21" s="3" t="s">
        <v>13</v>
      </c>
      <c r="AJ21" s="37">
        <v>0</v>
      </c>
      <c r="AK21" s="37"/>
      <c r="AM21" s="38" t="str">
        <f>G11</f>
        <v>SPG LEMBACH / PUTZL.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s="3" customFormat="1" ht="19.5" customHeight="1">
      <c r="A22" s="25" t="str">
        <f>C10</f>
        <v>S</v>
      </c>
      <c r="B22" s="25"/>
      <c r="C22" s="3" t="s">
        <v>13</v>
      </c>
      <c r="D22" s="25" t="str">
        <f>C7</f>
        <v>P</v>
      </c>
      <c r="E22" s="25"/>
      <c r="G22" s="26">
        <v>0.642361111111111</v>
      </c>
      <c r="H22" s="25"/>
      <c r="I22" s="25"/>
      <c r="J22" s="25"/>
      <c r="K22" s="3" t="s">
        <v>11</v>
      </c>
      <c r="L22" s="26">
        <v>0.6493055555555556</v>
      </c>
      <c r="M22" s="25"/>
      <c r="N22" s="25"/>
      <c r="O22" s="25"/>
      <c r="Q22" s="38" t="str">
        <f>G10</f>
        <v>SK ADMIRA LINZ II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G22" s="37">
        <v>1</v>
      </c>
      <c r="AH22" s="37"/>
      <c r="AI22" s="3" t="s">
        <v>13</v>
      </c>
      <c r="AJ22" s="37">
        <v>1</v>
      </c>
      <c r="AK22" s="37"/>
      <c r="AM22" s="38" t="str">
        <f>G7</f>
        <v>ASKÖ SCHWERTBERG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s="3" customFormat="1" ht="19.5" customHeight="1">
      <c r="A23" s="25" t="str">
        <f>C11</f>
        <v>T</v>
      </c>
      <c r="B23" s="25"/>
      <c r="C23" s="3" t="s">
        <v>13</v>
      </c>
      <c r="D23" s="25" t="str">
        <f>C8</f>
        <v>Q</v>
      </c>
      <c r="E23" s="25"/>
      <c r="G23" s="26">
        <v>0.6729166666666666</v>
      </c>
      <c r="H23" s="25"/>
      <c r="I23" s="25"/>
      <c r="J23" s="25"/>
      <c r="K23" s="3" t="s">
        <v>11</v>
      </c>
      <c r="L23" s="26">
        <v>0.6798611111111111</v>
      </c>
      <c r="M23" s="25"/>
      <c r="N23" s="25"/>
      <c r="O23" s="25"/>
      <c r="Q23" s="38" t="str">
        <f>G11</f>
        <v>SPG LEMBACH / PUTZL.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G23" s="37">
        <v>2</v>
      </c>
      <c r="AH23" s="37"/>
      <c r="AI23" s="3" t="s">
        <v>13</v>
      </c>
      <c r="AJ23" s="37">
        <v>1</v>
      </c>
      <c r="AK23" s="37"/>
      <c r="AM23" s="38" t="str">
        <f>G8</f>
        <v>Union SCHWEINBACH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ht="24.75" customHeight="1"/>
    <row r="25" spans="1:53" ht="24.75" customHeight="1">
      <c r="A25" s="23" t="s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3" customFormat="1" ht="19.5" customHeight="1">
      <c r="A26" s="27" t="s">
        <v>21</v>
      </c>
      <c r="B26" s="28"/>
      <c r="C26" s="28"/>
      <c r="D26" s="29"/>
      <c r="E26" s="33" t="s">
        <v>20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34"/>
      <c r="AJ26" s="27" t="s">
        <v>16</v>
      </c>
      <c r="AK26" s="28"/>
      <c r="AL26" s="28"/>
      <c r="AM26" s="28"/>
      <c r="AN26" s="29"/>
      <c r="AO26" s="43" t="s">
        <v>17</v>
      </c>
      <c r="AP26" s="44"/>
      <c r="AQ26" s="44"/>
      <c r="AR26" s="44"/>
      <c r="AS26" s="44"/>
      <c r="AT26" s="44"/>
      <c r="AU26" s="44"/>
      <c r="AV26" s="45"/>
      <c r="AW26" s="27" t="s">
        <v>15</v>
      </c>
      <c r="AX26" s="28"/>
      <c r="AY26" s="28"/>
      <c r="AZ26" s="28"/>
      <c r="BA26" s="29"/>
    </row>
    <row r="27" spans="1:53" s="3" customFormat="1" ht="19.5" customHeight="1">
      <c r="A27" s="30"/>
      <c r="B27" s="31"/>
      <c r="C27" s="31"/>
      <c r="D27" s="32"/>
      <c r="E27" s="35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6"/>
      <c r="AJ27" s="30"/>
      <c r="AK27" s="31"/>
      <c r="AL27" s="31"/>
      <c r="AM27" s="31"/>
      <c r="AN27" s="32"/>
      <c r="AO27" s="39" t="s">
        <v>18</v>
      </c>
      <c r="AP27" s="40"/>
      <c r="AQ27" s="40" t="s">
        <v>11</v>
      </c>
      <c r="AR27" s="42"/>
      <c r="AS27" s="39" t="s">
        <v>19</v>
      </c>
      <c r="AT27" s="40"/>
      <c r="AU27" s="40"/>
      <c r="AV27" s="41"/>
      <c r="AW27" s="30"/>
      <c r="AX27" s="31"/>
      <c r="AY27" s="31"/>
      <c r="AZ27" s="31"/>
      <c r="BA27" s="32"/>
    </row>
    <row r="28" spans="1:53" ht="24.75" customHeight="1">
      <c r="A28" s="12" t="s">
        <v>22</v>
      </c>
      <c r="B28" s="13"/>
      <c r="C28" s="13"/>
      <c r="D28" s="14"/>
      <c r="E28" s="15" t="str">
        <f>IF('U-16_Berechnung'!B31="","",'U-16_Berechnung'!B31)</f>
        <v>Union T.T.I. St. FLORIAN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49">
        <f>IF('U-16_Berechnung'!C31="","",'U-16_Berechnung'!C31)</f>
        <v>4</v>
      </c>
      <c r="AK28" s="50"/>
      <c r="AL28" s="50"/>
      <c r="AM28" s="50"/>
      <c r="AN28" s="51"/>
      <c r="AO28" s="52">
        <f>IF('U-16_Berechnung'!D31="","",'U-16_Berechnung'!D31)</f>
        <v>5</v>
      </c>
      <c r="AP28" s="50"/>
      <c r="AQ28" s="50">
        <f>IF('U-16_Berechnung'!E31="","",'U-16_Berechnung'!E31)</f>
        <v>2</v>
      </c>
      <c r="AR28" s="51"/>
      <c r="AS28" s="52">
        <f>IF('U-16_Berechnung'!F31="","",'U-16_Berechnung'!F31)</f>
        <v>3</v>
      </c>
      <c r="AT28" s="50"/>
      <c r="AU28" s="50"/>
      <c r="AV28" s="53"/>
      <c r="AW28" s="12">
        <f>IF('U-16_Berechnung'!G31="","",'U-16_Berechnung'!G31)</f>
        <v>10</v>
      </c>
      <c r="AX28" s="13"/>
      <c r="AY28" s="13"/>
      <c r="AZ28" s="13"/>
      <c r="BA28" s="14"/>
    </row>
    <row r="29" spans="1:53" ht="24.75" customHeight="1">
      <c r="A29" s="46" t="s">
        <v>23</v>
      </c>
      <c r="B29" s="47"/>
      <c r="C29" s="47"/>
      <c r="D29" s="48"/>
      <c r="E29" s="57" t="str">
        <f>IF('U-16_Berechnung'!B32="","",'U-16_Berechnung'!B32)</f>
        <v>SK ADMIRA LINZ II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/>
      <c r="AJ29" s="49">
        <f>IF('U-16_Berechnung'!C32="","",'U-16_Berechnung'!C32)</f>
        <v>4</v>
      </c>
      <c r="AK29" s="50"/>
      <c r="AL29" s="50"/>
      <c r="AM29" s="50"/>
      <c r="AN29" s="51"/>
      <c r="AO29" s="52">
        <f>IF('U-16_Berechnung'!D32="","",'U-16_Berechnung'!D32)</f>
        <v>4</v>
      </c>
      <c r="AP29" s="50"/>
      <c r="AQ29" s="50">
        <f>IF('U-16_Berechnung'!E32="","",'U-16_Berechnung'!E32)</f>
        <v>2</v>
      </c>
      <c r="AR29" s="51"/>
      <c r="AS29" s="52">
        <f>IF('U-16_Berechnung'!F32="","",'U-16_Berechnung'!F32)</f>
        <v>2</v>
      </c>
      <c r="AT29" s="50"/>
      <c r="AU29" s="50"/>
      <c r="AV29" s="53"/>
      <c r="AW29" s="12">
        <f>IF('U-16_Berechnung'!G32="","",'U-16_Berechnung'!G32)</f>
        <v>7</v>
      </c>
      <c r="AX29" s="13"/>
      <c r="AY29" s="13"/>
      <c r="AZ29" s="13"/>
      <c r="BA29" s="14"/>
    </row>
    <row r="30" spans="1:53" ht="24.75" customHeight="1">
      <c r="A30" s="46" t="s">
        <v>24</v>
      </c>
      <c r="B30" s="47"/>
      <c r="C30" s="47"/>
      <c r="D30" s="48"/>
      <c r="E30" s="57" t="str">
        <f>IF('U-16_Berechnung'!B33="","",'U-16_Berechnung'!B33)</f>
        <v>SPG LEMBACH / PUTZL.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/>
      <c r="AJ30" s="49">
        <f>IF('U-16_Berechnung'!C33="","",'U-16_Berechnung'!C33)</f>
        <v>4</v>
      </c>
      <c r="AK30" s="50"/>
      <c r="AL30" s="50"/>
      <c r="AM30" s="50"/>
      <c r="AN30" s="51"/>
      <c r="AO30" s="52">
        <f>IF('U-16_Berechnung'!D33="","",'U-16_Berechnung'!D33)</f>
        <v>3</v>
      </c>
      <c r="AP30" s="50"/>
      <c r="AQ30" s="50">
        <f>IF('U-16_Berechnung'!E33="","",'U-16_Berechnung'!E33)</f>
        <v>3</v>
      </c>
      <c r="AR30" s="51"/>
      <c r="AS30" s="52">
        <f>IF('U-16_Berechnung'!F33="","",'U-16_Berechnung'!F33)</f>
        <v>0</v>
      </c>
      <c r="AT30" s="50"/>
      <c r="AU30" s="50"/>
      <c r="AV30" s="53"/>
      <c r="AW30" s="12">
        <f>IF('U-16_Berechnung'!G33="","",'U-16_Berechnung'!G33)</f>
        <v>6</v>
      </c>
      <c r="AX30" s="13"/>
      <c r="AY30" s="13"/>
      <c r="AZ30" s="13"/>
      <c r="BA30" s="14"/>
    </row>
    <row r="31" spans="1:53" ht="24.75" customHeight="1">
      <c r="A31" s="46" t="s">
        <v>25</v>
      </c>
      <c r="B31" s="47"/>
      <c r="C31" s="47"/>
      <c r="D31" s="48"/>
      <c r="E31" s="57" t="str">
        <f>IF('U-16_Berechnung'!B34="","",'U-16_Berechnung'!B34)</f>
        <v>ASKÖ SCHWERTBERG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/>
      <c r="AJ31" s="49">
        <f>IF('U-16_Berechnung'!C34="","",'U-16_Berechnung'!C34)</f>
        <v>4</v>
      </c>
      <c r="AK31" s="50"/>
      <c r="AL31" s="50"/>
      <c r="AM31" s="50"/>
      <c r="AN31" s="51"/>
      <c r="AO31" s="52">
        <f>IF('U-16_Berechnung'!D34="","",'U-16_Berechnung'!D34)</f>
        <v>4</v>
      </c>
      <c r="AP31" s="50"/>
      <c r="AQ31" s="50">
        <f>IF('U-16_Berechnung'!E34="","",'U-16_Berechnung'!E34)</f>
        <v>5</v>
      </c>
      <c r="AR31" s="51"/>
      <c r="AS31" s="52">
        <f>IF('U-16_Berechnung'!F34="","",'U-16_Berechnung'!F34)</f>
        <v>-1</v>
      </c>
      <c r="AT31" s="50"/>
      <c r="AU31" s="50"/>
      <c r="AV31" s="53"/>
      <c r="AW31" s="12">
        <f>IF('U-16_Berechnung'!G34="","",'U-16_Berechnung'!G34)</f>
        <v>3</v>
      </c>
      <c r="AX31" s="13"/>
      <c r="AY31" s="13"/>
      <c r="AZ31" s="13"/>
      <c r="BA31" s="14"/>
    </row>
    <row r="32" spans="1:53" ht="24.75" customHeight="1">
      <c r="A32" s="54" t="s">
        <v>26</v>
      </c>
      <c r="B32" s="55"/>
      <c r="C32" s="55"/>
      <c r="D32" s="56"/>
      <c r="E32" s="60" t="str">
        <f>IF('U-16_Berechnung'!B35="","",'U-16_Berechnung'!B35)</f>
        <v>Union SCHWEINBACH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2"/>
      <c r="AJ32" s="63">
        <f>IF('U-16_Berechnung'!C35="","",'U-16_Berechnung'!C35)</f>
        <v>4</v>
      </c>
      <c r="AK32" s="64"/>
      <c r="AL32" s="64"/>
      <c r="AM32" s="64"/>
      <c r="AN32" s="65"/>
      <c r="AO32" s="63">
        <f>IF('U-16_Berechnung'!D35="","",'U-16_Berechnung'!D35)</f>
        <v>4</v>
      </c>
      <c r="AP32" s="64"/>
      <c r="AQ32" s="64">
        <f>IF('U-16_Berechnung'!E35="","",'U-16_Berechnung'!E35)</f>
        <v>8</v>
      </c>
      <c r="AR32" s="66"/>
      <c r="AS32" s="63">
        <f>IF('U-16_Berechnung'!F35="","",'U-16_Berechnung'!F35)</f>
        <v>-4</v>
      </c>
      <c r="AT32" s="64"/>
      <c r="AU32" s="64"/>
      <c r="AV32" s="65"/>
      <c r="AW32" s="54">
        <f>IF('U-16_Berechnung'!G35="","",'U-16_Berechnung'!G35)</f>
        <v>1</v>
      </c>
      <c r="AX32" s="55"/>
      <c r="AY32" s="55"/>
      <c r="AZ32" s="55"/>
      <c r="BA32" s="56"/>
    </row>
  </sheetData>
  <mergeCells count="141">
    <mergeCell ref="AQ32:AR32"/>
    <mergeCell ref="AS32:AV32"/>
    <mergeCell ref="AW32:BA32"/>
    <mergeCell ref="A32:D32"/>
    <mergeCell ref="E32:AI32"/>
    <mergeCell ref="AJ32:AN32"/>
    <mergeCell ref="AO32:AP32"/>
    <mergeCell ref="AQ30:AR30"/>
    <mergeCell ref="AS30:AV30"/>
    <mergeCell ref="AW30:BA30"/>
    <mergeCell ref="A31:D31"/>
    <mergeCell ref="E31:AI31"/>
    <mergeCell ref="AJ31:AN31"/>
    <mergeCell ref="AO31:AP31"/>
    <mergeCell ref="AQ31:AR31"/>
    <mergeCell ref="AS31:AV31"/>
    <mergeCell ref="AW31:BA31"/>
    <mergeCell ref="A30:D30"/>
    <mergeCell ref="E30:AI30"/>
    <mergeCell ref="AJ30:AN30"/>
    <mergeCell ref="AO30:AP30"/>
    <mergeCell ref="AQ28:AR28"/>
    <mergeCell ref="AS28:AV28"/>
    <mergeCell ref="AW28:BA28"/>
    <mergeCell ref="A29:D29"/>
    <mergeCell ref="E29:AI29"/>
    <mergeCell ref="AJ29:AN29"/>
    <mergeCell ref="AO29:AP29"/>
    <mergeCell ref="AQ29:AR29"/>
    <mergeCell ref="AS29:AV29"/>
    <mergeCell ref="AW29:BA29"/>
    <mergeCell ref="A28:D28"/>
    <mergeCell ref="E28:AI28"/>
    <mergeCell ref="AJ28:AN28"/>
    <mergeCell ref="AO28:AP28"/>
    <mergeCell ref="A25:BA25"/>
    <mergeCell ref="A26:D27"/>
    <mergeCell ref="E26:AI27"/>
    <mergeCell ref="AJ26:AN27"/>
    <mergeCell ref="AO26:AV26"/>
    <mergeCell ref="AW26:BA27"/>
    <mergeCell ref="AO27:AP27"/>
    <mergeCell ref="AQ27:AR27"/>
    <mergeCell ref="AS27:AV27"/>
    <mergeCell ref="Q23:AE23"/>
    <mergeCell ref="AG23:AH23"/>
    <mergeCell ref="AJ23:AK23"/>
    <mergeCell ref="AM23:BA23"/>
    <mergeCell ref="A23:B23"/>
    <mergeCell ref="D23:E23"/>
    <mergeCell ref="G23:J23"/>
    <mergeCell ref="L23:O23"/>
    <mergeCell ref="Q22:AE22"/>
    <mergeCell ref="AG22:AH22"/>
    <mergeCell ref="AJ22:AK22"/>
    <mergeCell ref="AM22:BA22"/>
    <mergeCell ref="A22:B22"/>
    <mergeCell ref="D22:E22"/>
    <mergeCell ref="G22:J22"/>
    <mergeCell ref="L22:O22"/>
    <mergeCell ref="Q21:AE21"/>
    <mergeCell ref="AG21:AH21"/>
    <mergeCell ref="AJ21:AK21"/>
    <mergeCell ref="AM21:BA21"/>
    <mergeCell ref="A21:B21"/>
    <mergeCell ref="D21:E21"/>
    <mergeCell ref="G21:J21"/>
    <mergeCell ref="L21:O21"/>
    <mergeCell ref="Q20:AE20"/>
    <mergeCell ref="AG20:AH20"/>
    <mergeCell ref="AJ20:AK20"/>
    <mergeCell ref="AM20:BA20"/>
    <mergeCell ref="A20:B20"/>
    <mergeCell ref="D20:E20"/>
    <mergeCell ref="G20:J20"/>
    <mergeCell ref="L20:O20"/>
    <mergeCell ref="Q19:AE19"/>
    <mergeCell ref="AG19:AH19"/>
    <mergeCell ref="AJ19:AK19"/>
    <mergeCell ref="AM19:BA19"/>
    <mergeCell ref="A19:B19"/>
    <mergeCell ref="D19:E19"/>
    <mergeCell ref="G19:J19"/>
    <mergeCell ref="L19:O19"/>
    <mergeCell ref="Q18:AE18"/>
    <mergeCell ref="AG18:AH18"/>
    <mergeCell ref="AJ18:AK18"/>
    <mergeCell ref="AM18:BA18"/>
    <mergeCell ref="A18:B18"/>
    <mergeCell ref="D18:E18"/>
    <mergeCell ref="G18:J18"/>
    <mergeCell ref="L18:O18"/>
    <mergeCell ref="Q17:AE17"/>
    <mergeCell ref="AG17:AH17"/>
    <mergeCell ref="AJ17:AK17"/>
    <mergeCell ref="AM17:BA17"/>
    <mergeCell ref="A17:B17"/>
    <mergeCell ref="D17:E17"/>
    <mergeCell ref="G17:J17"/>
    <mergeCell ref="L17:O17"/>
    <mergeCell ref="Q16:AE16"/>
    <mergeCell ref="AG16:AH16"/>
    <mergeCell ref="AJ16:AK16"/>
    <mergeCell ref="AM16:BA16"/>
    <mergeCell ref="A16:B16"/>
    <mergeCell ref="D16:E16"/>
    <mergeCell ref="G16:J16"/>
    <mergeCell ref="L16:O16"/>
    <mergeCell ref="Q15:AE15"/>
    <mergeCell ref="AG15:AH15"/>
    <mergeCell ref="AJ15:AK15"/>
    <mergeCell ref="AM15:BA15"/>
    <mergeCell ref="A15:B15"/>
    <mergeCell ref="D15:E15"/>
    <mergeCell ref="G15:J15"/>
    <mergeCell ref="L15:O15"/>
    <mergeCell ref="A13:BA13"/>
    <mergeCell ref="A14:B14"/>
    <mergeCell ref="D14:E14"/>
    <mergeCell ref="G14:J14"/>
    <mergeCell ref="L14:O14"/>
    <mergeCell ref="Q14:AE14"/>
    <mergeCell ref="AG14:AH14"/>
    <mergeCell ref="AJ14:AK14"/>
    <mergeCell ref="AM14:BA14"/>
    <mergeCell ref="C10:D10"/>
    <mergeCell ref="E10:F10"/>
    <mergeCell ref="G10:AJ10"/>
    <mergeCell ref="C11:D11"/>
    <mergeCell ref="E11:F11"/>
    <mergeCell ref="G11:AJ11"/>
    <mergeCell ref="C7:D7"/>
    <mergeCell ref="E7:F7"/>
    <mergeCell ref="G7:AJ7"/>
    <mergeCell ref="AM7:AY11"/>
    <mergeCell ref="C8:D8"/>
    <mergeCell ref="E8:F8"/>
    <mergeCell ref="G8:AJ8"/>
    <mergeCell ref="C9:D9"/>
    <mergeCell ref="E9:F9"/>
    <mergeCell ref="G9:AJ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>
    <tabColor indexed="8"/>
  </sheetPr>
  <dimension ref="A2:H3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8" width="8.7109375" style="7" customWidth="1"/>
  </cols>
  <sheetData>
    <row r="2" ht="12.75">
      <c r="A2" s="6" t="s">
        <v>37</v>
      </c>
    </row>
    <row r="3" spans="3:7" ht="12.75">
      <c r="C3" s="8" t="s">
        <v>32</v>
      </c>
      <c r="D3" s="8" t="s">
        <v>33</v>
      </c>
      <c r="E3" s="8" t="s">
        <v>34</v>
      </c>
      <c r="F3" s="8" t="s">
        <v>35</v>
      </c>
      <c r="G3" s="8" t="s">
        <v>36</v>
      </c>
    </row>
    <row r="4" spans="1:7" ht="12.75">
      <c r="A4" s="6" t="s">
        <v>27</v>
      </c>
      <c r="B4" t="str">
        <f>'U-10'!G7</f>
        <v>SV URFAHR</v>
      </c>
      <c r="C4" s="7">
        <f>IF('U-10'!$AG$14="","",IF('U-10'!$AG$14&gt;'U-10'!$AJ$14,3,IF('U-10'!$AG$14&lt;'U-10'!$AJ$14,0,1)))</f>
        <v>0</v>
      </c>
      <c r="D4" s="7">
        <f>IF('U-10'!$AJ$16="","",IF('U-10'!$AJ$16&gt;'U-10'!$AG$16,3,IF('U-10'!$AJ$16&lt;'U-10'!$AG$16,0,1)))</f>
        <v>1</v>
      </c>
      <c r="E4" s="7">
        <f>IF('U-10'!$AG$19="","",IF('U-10'!$AG$19&gt;'U-10'!$AJ$19,3,IF('U-10'!$AG$19&lt;'U-10'!$AJ$19,0,1)))</f>
        <v>0</v>
      </c>
      <c r="F4" s="7">
        <f>IF('U-10'!$AJ$22="","",IF('U-10'!$AJ$22&gt;'U-10'!$AG$22,3,IF('U-10'!$AJ$22&lt;'U-10'!$AG$22,0,1)))</f>
        <v>1</v>
      </c>
      <c r="G4" s="7">
        <f>SUM(C4:F4)</f>
        <v>2</v>
      </c>
    </row>
    <row r="5" spans="1:7" ht="12.75">
      <c r="A5" s="6" t="s">
        <v>28</v>
      </c>
      <c r="B5" t="str">
        <f>'U-10'!G8</f>
        <v>SV HASLACH</v>
      </c>
      <c r="C5" s="7">
        <f>IF('U-10'!$AJ$14="","",IF('U-10'!$AJ$14&gt;'U-10'!$AG$14,3,IF('U-10'!$AJ$14&lt;'U-10'!$AG$14,0,1)))</f>
        <v>3</v>
      </c>
      <c r="D5" s="7">
        <f>IF('U-10'!$AG$17="","",IF('U-10'!$AG$17&gt;'U-10'!$AJ$17,3,IF('U-10'!$AG$17&lt;'U-10'!$AJ$17,0,1)))</f>
        <v>1</v>
      </c>
      <c r="E5" s="7">
        <f>IF('U-10'!$AG$20="","",IF('U-10'!$AG$20&gt;'U-10'!$AJ$20,3,IF('U-10'!$AG$20&lt;'U-10'!$AJ$20,0,1)))</f>
        <v>1</v>
      </c>
      <c r="F5" s="7">
        <f>IF('U-10'!$AJ$23="","",IF('U-10'!$AJ$23&gt;'U-10'!$AG$23,3,IF('U-10'!$AJ$23&lt;'U-10'!$AG$23,0,1)))</f>
        <v>3</v>
      </c>
      <c r="G5" s="7">
        <f>SUM(C5:F5)</f>
        <v>8</v>
      </c>
    </row>
    <row r="6" spans="1:7" ht="12.75">
      <c r="A6" s="6" t="s">
        <v>29</v>
      </c>
      <c r="B6" t="str">
        <f>'U-10'!G9</f>
        <v>Union T.T.I. St. FLORIAN</v>
      </c>
      <c r="C6" s="7">
        <f>IF('U-10'!$AG$15="","",IF('U-10'!$AG$15&gt;'U-10'!$AJ$15,3,IF('U-10'!$AG$15&lt;'U-10'!$AJ$15,0,1)))</f>
        <v>3</v>
      </c>
      <c r="D6" s="7">
        <f>IF('U-10'!$AJ$17="","",IF('U-10'!$AJ$17&gt;'U-10'!$AG$17,3,IF('U-10'!$AJ$17&lt;'U-10'!$AG$17,0,1)))</f>
        <v>1</v>
      </c>
      <c r="E6" s="7">
        <f>IF('U-10'!$AJ$19="","",IF('U-10'!$AJ$19&gt;'U-10'!$AG$19,3,IF('U-10'!$AJ$19&lt;'U-10'!$AG$19,0,1)))</f>
        <v>3</v>
      </c>
      <c r="F6" s="7">
        <f>IF('U-10'!$AG$21="","",IF('U-10'!$AG$21&gt;'U-10'!$AJ$21,3,IF('U-10'!$AG$21&lt;'U-10'!$AJ$21,0,1)))</f>
        <v>3</v>
      </c>
      <c r="G6" s="7">
        <f>SUM(C6:F6)</f>
        <v>10</v>
      </c>
    </row>
    <row r="7" spans="1:7" ht="12.75">
      <c r="A7" s="6" t="s">
        <v>30</v>
      </c>
      <c r="B7" t="str">
        <f>'U-10'!G10</f>
        <v>SV HELLMONSÖDT</v>
      </c>
      <c r="C7" s="7">
        <f>IF('U-10'!$AJ$15="","",IF('U-10'!$AJ$15&gt;'U-10'!$AG$15,3,IF('U-10'!$AJ$15&lt;'U-10'!$AG$15,0,1)))</f>
        <v>0</v>
      </c>
      <c r="D7" s="7">
        <f>IF('U-10'!$AG$18="","",IF('U-10'!$AG$18&gt;'U-10'!$AJ$18,3,IF('U-10'!$AG$18&lt;'U-10'!$AJ$18,0,1)))</f>
        <v>1</v>
      </c>
      <c r="E7" s="7">
        <f>IF('U-10'!$AJ$20="","",IF('U-10'!$AJ$20&gt;'U-10'!$AG$20,3,IF('U-10'!$AJ$20&lt;'U-10'!$AG$20,0,1)))</f>
        <v>1</v>
      </c>
      <c r="F7" s="7">
        <f>IF('U-10'!$AG$22="","",IF('U-10'!$AG$22&gt;'U-10'!$AJ$22,3,IF('U-10'!$AG$22&lt;'U-10'!$AJ$22,0,1)))</f>
        <v>1</v>
      </c>
      <c r="G7" s="7">
        <f>SUM(C7:F7)</f>
        <v>3</v>
      </c>
    </row>
    <row r="8" spans="1:7" ht="12.75">
      <c r="A8" s="6" t="s">
        <v>31</v>
      </c>
      <c r="B8" t="str">
        <f>'U-10'!G11</f>
        <v>Union LEMBACH</v>
      </c>
      <c r="C8" s="7">
        <f>IF('U-10'!$AG$16="","",IF('U-10'!$AG$16&gt;'U-10'!$AJ$16,3,IF('U-10'!$AG$16&lt;'U-10'!$AJ$16,0,1)))</f>
        <v>1</v>
      </c>
      <c r="D8" s="7">
        <f>IF('U-10'!$AJ$18="","",IF('U-10'!$AJ$18&gt;'U-10'!$AG$18,3,IF('U-10'!$AJ$18&lt;'U-10'!$AG$18,0,1)))</f>
        <v>1</v>
      </c>
      <c r="E8" s="7">
        <f>IF('U-10'!$AJ$21="","",IF('U-10'!$AJ$21&gt;'U-10'!$AG$21,3,IF('U-10'!$AJ$21&lt;'U-10'!$AG$21,0,1)))</f>
        <v>0</v>
      </c>
      <c r="F8" s="7">
        <f>IF('U-10'!$AG$23="","",IF('U-10'!$AG$23&gt;'U-10'!$AJ$23,3,IF('U-10'!$AG$23&lt;'U-10'!$AJ$23,0,1)))</f>
        <v>0</v>
      </c>
      <c r="G8" s="7">
        <f>SUM(C8:F8)</f>
        <v>2</v>
      </c>
    </row>
    <row r="11" ht="12.75">
      <c r="A11" s="6" t="s">
        <v>38</v>
      </c>
    </row>
    <row r="12" spans="3:8" ht="12.75">
      <c r="C12" s="8" t="s">
        <v>32</v>
      </c>
      <c r="D12" s="8" t="s">
        <v>33</v>
      </c>
      <c r="E12" s="8" t="s">
        <v>34</v>
      </c>
      <c r="F12" s="8" t="s">
        <v>35</v>
      </c>
      <c r="G12" s="8" t="s">
        <v>36</v>
      </c>
      <c r="H12" s="8"/>
    </row>
    <row r="13" spans="1:7" ht="12.75">
      <c r="A13" s="6" t="s">
        <v>27</v>
      </c>
      <c r="B13" t="str">
        <f>B4</f>
        <v>SV URFAHR</v>
      </c>
      <c r="C13" s="7">
        <f>IF('U-10'!$AG$14="",0,1)</f>
        <v>1</v>
      </c>
      <c r="D13" s="7">
        <f>IF('U-10'!$AJ$16="",0,1)</f>
        <v>1</v>
      </c>
      <c r="E13" s="7">
        <f>IF('U-10'!$AG$19="",0,1)</f>
        <v>1</v>
      </c>
      <c r="F13" s="7">
        <f>IF('U-10'!$AG$22="",0,1)</f>
        <v>1</v>
      </c>
      <c r="G13" s="7">
        <f>SUM(C13:F13)</f>
        <v>4</v>
      </c>
    </row>
    <row r="14" spans="1:7" ht="12.75">
      <c r="A14" s="6" t="s">
        <v>28</v>
      </c>
      <c r="B14" t="str">
        <f>B5</f>
        <v>SV HASLACH</v>
      </c>
      <c r="C14" s="7">
        <f>IF('U-10'!$AJ$14="",0,1)</f>
        <v>1</v>
      </c>
      <c r="D14" s="7">
        <f>IF('U-10'!$AG$17="",0,1)</f>
        <v>1</v>
      </c>
      <c r="E14" s="7">
        <f>IF('U-10'!$AG$20="",0,1)</f>
        <v>1</v>
      </c>
      <c r="F14" s="7">
        <f>IF('U-10'!$AJ$23="",0,1)</f>
        <v>1</v>
      </c>
      <c r="G14" s="7">
        <f>SUM(C14:F14)</f>
        <v>4</v>
      </c>
    </row>
    <row r="15" spans="1:7" ht="12.75">
      <c r="A15" s="6" t="s">
        <v>29</v>
      </c>
      <c r="B15" t="str">
        <f>B6</f>
        <v>Union T.T.I. St. FLORIAN</v>
      </c>
      <c r="C15" s="7">
        <f>IF('U-10'!$AG$15="",0,1)</f>
        <v>1</v>
      </c>
      <c r="D15" s="7">
        <f>IF('U-10'!$AJ$17="",0,1)</f>
        <v>1</v>
      </c>
      <c r="E15" s="7">
        <f>IF('U-10'!$AJ$19="",0,1)</f>
        <v>1</v>
      </c>
      <c r="F15" s="7">
        <f>IF('U-10'!$AG$21="",0,1)</f>
        <v>1</v>
      </c>
      <c r="G15" s="7">
        <f>SUM(C15:F15)</f>
        <v>4</v>
      </c>
    </row>
    <row r="16" spans="1:7" ht="12.75">
      <c r="A16" s="6" t="s">
        <v>30</v>
      </c>
      <c r="B16" t="str">
        <f>B7</f>
        <v>SV HELLMONSÖDT</v>
      </c>
      <c r="C16" s="7">
        <f>IF('U-10'!$AJ$15="",0,1)</f>
        <v>1</v>
      </c>
      <c r="D16" s="7">
        <f>IF('U-10'!$AG$18="",0,1)</f>
        <v>1</v>
      </c>
      <c r="E16" s="7">
        <f>IF('U-10'!$AJ$20="",0,1)</f>
        <v>1</v>
      </c>
      <c r="F16" s="7">
        <f>IF('U-10'!$AG$22="",0,1)</f>
        <v>1</v>
      </c>
      <c r="G16" s="7">
        <f>SUM(C16:F16)</f>
        <v>4</v>
      </c>
    </row>
    <row r="17" spans="1:7" ht="12.75">
      <c r="A17" s="6" t="s">
        <v>31</v>
      </c>
      <c r="B17" t="str">
        <f>B8</f>
        <v>Union LEMBACH</v>
      </c>
      <c r="C17" s="7">
        <f>IF('U-10'!$AG$16="",0,1)</f>
        <v>1</v>
      </c>
      <c r="D17" s="7">
        <f>IF('U-10'!$AJ$18="",0,1)</f>
        <v>1</v>
      </c>
      <c r="E17" s="7">
        <f>IF('U-10'!$AJ$21="",0,1)</f>
        <v>1</v>
      </c>
      <c r="F17" s="7">
        <f>IF('U-10'!$AG$23="",0,1)</f>
        <v>1</v>
      </c>
      <c r="G17" s="7">
        <f>SUM(C17:F17)</f>
        <v>4</v>
      </c>
    </row>
    <row r="20" ht="12.75">
      <c r="A20" s="6" t="s">
        <v>39</v>
      </c>
    </row>
    <row r="21" spans="3:7" ht="12.75">
      <c r="C21" s="8" t="s">
        <v>16</v>
      </c>
      <c r="D21" s="8" t="s">
        <v>40</v>
      </c>
      <c r="E21" s="8" t="s">
        <v>41</v>
      </c>
      <c r="F21" s="8" t="s">
        <v>43</v>
      </c>
      <c r="G21" s="8" t="s">
        <v>15</v>
      </c>
    </row>
    <row r="22" spans="1:7" ht="12.75">
      <c r="A22" s="6" t="s">
        <v>27</v>
      </c>
      <c r="B22" t="str">
        <f>B4</f>
        <v>SV URFAHR</v>
      </c>
      <c r="C22" s="7">
        <f>G13</f>
        <v>4</v>
      </c>
      <c r="D22" s="7">
        <f>'U-10'!$AG$14+'U-10'!$AJ$16+'U-10'!$AG$19+'U-10'!$AJ$22</f>
        <v>1</v>
      </c>
      <c r="E22" s="7">
        <f>'U-10'!$AJ$14+'U-10'!$AG$16+'U-10'!$AJ$19+'U-10'!$AG$22</f>
        <v>3</v>
      </c>
      <c r="F22" s="9">
        <f>D22-E22</f>
        <v>-2</v>
      </c>
      <c r="G22" s="7">
        <f>G4</f>
        <v>2</v>
      </c>
    </row>
    <row r="23" spans="1:7" ht="12.75">
      <c r="A23" s="6" t="s">
        <v>28</v>
      </c>
      <c r="B23" t="str">
        <f>B5</f>
        <v>SV HASLACH</v>
      </c>
      <c r="C23" s="7">
        <f>G14</f>
        <v>4</v>
      </c>
      <c r="D23" s="7">
        <f>'U-10'!$AJ$14+'U-10'!$AG$17+'U-10'!$AG$20+'U-10'!$AJ$23</f>
        <v>5</v>
      </c>
      <c r="E23" s="7">
        <f>'U-10'!$AG$14+'U-10'!$AJ$17+'U-10'!$AJ$20+'U-10'!$AG$23</f>
        <v>3</v>
      </c>
      <c r="F23" s="9">
        <f>D23-E23</f>
        <v>2</v>
      </c>
      <c r="G23" s="7">
        <f>G5</f>
        <v>8</v>
      </c>
    </row>
    <row r="24" spans="1:7" ht="12.75">
      <c r="A24" s="6" t="s">
        <v>29</v>
      </c>
      <c r="B24" t="str">
        <f>B6</f>
        <v>Union T.T.I. St. FLORIAN</v>
      </c>
      <c r="C24" s="7">
        <f>G15</f>
        <v>4</v>
      </c>
      <c r="D24" s="7">
        <f>'U-10'!$AG$15+'U-10'!$AJ$17+'U-10'!$AJ$19+'U-10'!$AG$21</f>
        <v>5</v>
      </c>
      <c r="E24" s="7">
        <f>'U-10'!$AJ$15+'U-10'!$AG$17+'U-10'!$AG$19+'U-10'!$AJ$21</f>
        <v>0</v>
      </c>
      <c r="F24" s="9">
        <f>D24-E24</f>
        <v>5</v>
      </c>
      <c r="G24" s="7">
        <f>G6</f>
        <v>10</v>
      </c>
    </row>
    <row r="25" spans="1:7" ht="12.75">
      <c r="A25" s="6" t="s">
        <v>30</v>
      </c>
      <c r="B25" t="str">
        <f>B7</f>
        <v>SV HELLMONSÖDT</v>
      </c>
      <c r="C25" s="7">
        <f>G16</f>
        <v>4</v>
      </c>
      <c r="D25" s="7">
        <f>'U-10'!$AJ$15+'U-10'!$AG$18+'U-10'!$AJ$20+'U-10'!$AG$22</f>
        <v>4</v>
      </c>
      <c r="E25" s="7">
        <f>'U-10'!$AG$15+'U-10'!$AJ$18+'U-10'!$AG$20+'U-10'!$AJ$22</f>
        <v>6</v>
      </c>
      <c r="F25" s="9">
        <f>D25-E25</f>
        <v>-2</v>
      </c>
      <c r="G25" s="7">
        <f>G7</f>
        <v>3</v>
      </c>
    </row>
    <row r="26" spans="1:7" ht="12.75">
      <c r="A26" s="6" t="s">
        <v>31</v>
      </c>
      <c r="B26" t="str">
        <f>B8</f>
        <v>Union LEMBACH</v>
      </c>
      <c r="C26" s="7">
        <f>G17</f>
        <v>4</v>
      </c>
      <c r="D26" s="7">
        <f>'U-10'!$AG$16+'U-10'!$AJ$18+'U-10'!$AJ$21+'U-10'!$AG$23</f>
        <v>2</v>
      </c>
      <c r="E26" s="7">
        <f>'U-10'!$AJ$16+'U-10'!$AG$18+'U-10'!$AG$21+'U-10'!$AJ$23</f>
        <v>5</v>
      </c>
      <c r="F26" s="9">
        <f>D26-E26</f>
        <v>-3</v>
      </c>
      <c r="G26" s="7">
        <f>G8</f>
        <v>2</v>
      </c>
    </row>
    <row r="29" ht="12.75">
      <c r="A29" s="6" t="s">
        <v>42</v>
      </c>
    </row>
    <row r="30" spans="3:7" ht="12.75">
      <c r="C30" s="8" t="s">
        <v>16</v>
      </c>
      <c r="D30" s="8" t="s">
        <v>40</v>
      </c>
      <c r="E30" s="8" t="s">
        <v>41</v>
      </c>
      <c r="F30" s="8" t="s">
        <v>43</v>
      </c>
      <c r="G30" s="8" t="s">
        <v>15</v>
      </c>
    </row>
    <row r="31" spans="1:7" ht="12.75">
      <c r="A31" s="6" t="s">
        <v>22</v>
      </c>
      <c r="B31" t="s">
        <v>5</v>
      </c>
      <c r="C31" s="7">
        <v>4</v>
      </c>
      <c r="D31" s="7">
        <v>5</v>
      </c>
      <c r="E31" s="7">
        <v>0</v>
      </c>
      <c r="F31" s="7">
        <v>5</v>
      </c>
      <c r="G31" s="7">
        <v>10</v>
      </c>
    </row>
    <row r="32" spans="1:7" ht="12.75">
      <c r="A32" s="6" t="s">
        <v>23</v>
      </c>
      <c r="B32" t="s">
        <v>7</v>
      </c>
      <c r="C32" s="7">
        <v>4</v>
      </c>
      <c r="D32" s="7">
        <v>5</v>
      </c>
      <c r="E32" s="7">
        <v>3</v>
      </c>
      <c r="F32" s="7">
        <v>2</v>
      </c>
      <c r="G32" s="7">
        <v>8</v>
      </c>
    </row>
    <row r="33" spans="1:7" ht="12.75">
      <c r="A33" s="6" t="s">
        <v>24</v>
      </c>
      <c r="B33" t="s">
        <v>8</v>
      </c>
      <c r="C33" s="7">
        <v>4</v>
      </c>
      <c r="D33" s="7">
        <v>4</v>
      </c>
      <c r="E33" s="7">
        <v>6</v>
      </c>
      <c r="F33" s="7">
        <v>-2</v>
      </c>
      <c r="G33" s="7">
        <v>3</v>
      </c>
    </row>
    <row r="34" spans="1:7" ht="12.75">
      <c r="A34" s="6" t="s">
        <v>25</v>
      </c>
      <c r="B34" t="s">
        <v>6</v>
      </c>
      <c r="C34" s="7">
        <v>4</v>
      </c>
      <c r="D34" s="7">
        <v>1</v>
      </c>
      <c r="E34" s="7">
        <v>3</v>
      </c>
      <c r="F34" s="7">
        <v>-2</v>
      </c>
      <c r="G34" s="7">
        <v>2</v>
      </c>
    </row>
    <row r="35" spans="1:7" ht="12.75">
      <c r="A35" s="6" t="s">
        <v>26</v>
      </c>
      <c r="B35" t="s">
        <v>9</v>
      </c>
      <c r="C35" s="7">
        <v>4</v>
      </c>
      <c r="D35" s="7">
        <v>2</v>
      </c>
      <c r="E35" s="7">
        <v>5</v>
      </c>
      <c r="F35" s="7">
        <v>-3</v>
      </c>
      <c r="G35" s="7"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tabColor indexed="8"/>
  </sheetPr>
  <dimension ref="A2:H3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8" width="8.7109375" style="7" customWidth="1"/>
  </cols>
  <sheetData>
    <row r="2" ht="12.75">
      <c r="A2" s="6" t="s">
        <v>37</v>
      </c>
    </row>
    <row r="3" spans="3:7" ht="12.75">
      <c r="C3" s="8" t="s">
        <v>32</v>
      </c>
      <c r="D3" s="8" t="s">
        <v>33</v>
      </c>
      <c r="E3" s="8" t="s">
        <v>34</v>
      </c>
      <c r="F3" s="8" t="s">
        <v>35</v>
      </c>
      <c r="G3" s="8" t="s">
        <v>36</v>
      </c>
    </row>
    <row r="4" spans="1:7" ht="12.75">
      <c r="A4" s="6" t="s">
        <v>27</v>
      </c>
      <c r="B4" t="str">
        <f>'U-12'!G7</f>
        <v>SV GALLNEUKIRCHEN II</v>
      </c>
      <c r="C4" s="7">
        <f>IF('U-12'!$AG$14="","",IF('U-12'!$AG$14&gt;'U-12'!$AJ$14,3,IF('U-12'!$AG$14&lt;'U-12'!$AJ$14,0,1)))</f>
        <v>3</v>
      </c>
      <c r="D4" s="7">
        <f>IF('U-12'!$AJ$16="","",IF('U-12'!$AJ$16&gt;'U-12'!$AG$16,3,IF('U-12'!$AJ$16&lt;'U-12'!$AG$16,0,1)))</f>
        <v>3</v>
      </c>
      <c r="E4" s="7">
        <f>IF('U-12'!$AG$19="","",IF('U-12'!$AG$19&gt;'U-12'!$AJ$19,3,IF('U-12'!$AG$19&lt;'U-12'!$AJ$19,0,1)))</f>
        <v>0</v>
      </c>
      <c r="F4" s="7">
        <f>IF('U-12'!$AJ$22="","",IF('U-12'!$AJ$22&gt;'U-12'!$AG$22,3,IF('U-12'!$AJ$22&lt;'U-12'!$AG$22,0,1)))</f>
        <v>3</v>
      </c>
      <c r="G4" s="7">
        <f>SUM(C4:F4)</f>
        <v>9</v>
      </c>
    </row>
    <row r="5" spans="1:7" ht="12.75">
      <c r="A5" s="6" t="s">
        <v>28</v>
      </c>
      <c r="B5" t="str">
        <f>'U-12'!G8</f>
        <v>Union ROHRBACH / BERG I</v>
      </c>
      <c r="C5" s="7">
        <f>IF('U-12'!$AJ$14="","",IF('U-12'!$AJ$14&gt;'U-12'!$AG$14,3,IF('U-12'!$AJ$14&lt;'U-12'!$AG$14,0,1)))</f>
        <v>0</v>
      </c>
      <c r="D5" s="7">
        <f>IF('U-12'!$AG$17="","",IF('U-12'!$AG$17&gt;'U-12'!$AJ$17,3,IF('U-12'!$AG$17&lt;'U-12'!$AJ$17,0,1)))</f>
        <v>3</v>
      </c>
      <c r="E5" s="7">
        <f>IF('U-12'!$AG$20="","",IF('U-12'!$AG$20&gt;'U-12'!$AJ$20,3,IF('U-12'!$AG$20&lt;'U-12'!$AJ$20,0,1)))</f>
        <v>0</v>
      </c>
      <c r="F5" s="7">
        <f>IF('U-12'!$AJ$23="","",IF('U-12'!$AJ$23&gt;'U-12'!$AG$23,3,IF('U-12'!$AJ$23&lt;'U-12'!$AG$23,0,1)))</f>
        <v>3</v>
      </c>
      <c r="G5" s="7">
        <f>SUM(C5:F5)</f>
        <v>6</v>
      </c>
    </row>
    <row r="6" spans="1:7" ht="12.75">
      <c r="A6" s="6" t="s">
        <v>29</v>
      </c>
      <c r="B6" t="str">
        <f>'U-12'!G9</f>
        <v>Union T.T.I. St. FLORIAN</v>
      </c>
      <c r="C6" s="7">
        <f>IF('U-12'!$AG$15="","",IF('U-12'!$AG$15&gt;'U-12'!$AJ$15,3,IF('U-12'!$AG$15&lt;'U-12'!$AJ$15,0,1)))</f>
        <v>3</v>
      </c>
      <c r="D6" s="7">
        <f>IF('U-12'!$AJ$17="","",IF('U-12'!$AJ$17&gt;'U-12'!$AG$17,3,IF('U-12'!$AJ$17&lt;'U-12'!$AG$17,0,1)))</f>
        <v>0</v>
      </c>
      <c r="E6" s="7">
        <f>IF('U-12'!$AJ$19="","",IF('U-12'!$AJ$19&gt;'U-12'!$AG$19,3,IF('U-12'!$AJ$19&lt;'U-12'!$AG$19,0,1)))</f>
        <v>3</v>
      </c>
      <c r="F6" s="7">
        <f>IF('U-12'!$AG$21="","",IF('U-12'!$AG$21&gt;'U-12'!$AJ$21,3,IF('U-12'!$AG$21&lt;'U-12'!$AJ$21,0,1)))</f>
        <v>0</v>
      </c>
      <c r="G6" s="7">
        <f>SUM(C6:F6)</f>
        <v>6</v>
      </c>
    </row>
    <row r="7" spans="1:7" ht="12.75">
      <c r="A7" s="6" t="s">
        <v>30</v>
      </c>
      <c r="B7" t="str">
        <f>'U-12'!G10</f>
        <v>Union ULRICHSBERG</v>
      </c>
      <c r="C7" s="7">
        <f>IF('U-12'!$AJ$15="","",IF('U-12'!$AJ$15&gt;'U-12'!$AG$15,3,IF('U-12'!$AJ$15&lt;'U-12'!$AG$15,0,1)))</f>
        <v>0</v>
      </c>
      <c r="D7" s="7">
        <f>IF('U-12'!$AG$18="","",IF('U-12'!$AG$18&gt;'U-12'!$AJ$18,3,IF('U-12'!$AG$18&lt;'U-12'!$AJ$18,0,1)))</f>
        <v>0</v>
      </c>
      <c r="E7" s="7">
        <f>IF('U-12'!$AJ$20="","",IF('U-12'!$AJ$20&gt;'U-12'!$AG$20,3,IF('U-12'!$AJ$20&lt;'U-12'!$AG$20,0,1)))</f>
        <v>3</v>
      </c>
      <c r="F7" s="7">
        <f>IF('U-12'!$AG$22="","",IF('U-12'!$AG$22&gt;'U-12'!$AJ$22,3,IF('U-12'!$AG$22&lt;'U-12'!$AJ$22,0,1)))</f>
        <v>0</v>
      </c>
      <c r="G7" s="7">
        <f>SUM(C7:F7)</f>
        <v>3</v>
      </c>
    </row>
    <row r="8" spans="1:7" ht="12.75">
      <c r="A8" s="6" t="s">
        <v>31</v>
      </c>
      <c r="B8" t="str">
        <f>'U-12'!G11</f>
        <v>DSG Union St. MARTIN/M.</v>
      </c>
      <c r="C8" s="7">
        <f>IF('U-12'!$AG$16="","",IF('U-12'!$AG$16&gt;'U-12'!$AJ$16,3,IF('U-12'!$AG$16&lt;'U-12'!$AJ$16,0,1)))</f>
        <v>0</v>
      </c>
      <c r="D8" s="7">
        <f>IF('U-12'!$AJ$18="","",IF('U-12'!$AJ$18&gt;'U-12'!$AG$18,3,IF('U-12'!$AJ$18&lt;'U-12'!$AG$18,0,1)))</f>
        <v>3</v>
      </c>
      <c r="E8" s="7">
        <f>IF('U-12'!$AJ$21="","",IF('U-12'!$AJ$21&gt;'U-12'!$AG$21,3,IF('U-12'!$AJ$21&lt;'U-12'!$AG$21,0,1)))</f>
        <v>3</v>
      </c>
      <c r="F8" s="7">
        <f>IF('U-12'!$AG$23="","",IF('U-12'!$AG$23&gt;'U-12'!$AJ$23,3,IF('U-12'!$AG$23&lt;'U-12'!$AJ$23,0,1)))</f>
        <v>0</v>
      </c>
      <c r="G8" s="7">
        <f>SUM(C8:F8)</f>
        <v>6</v>
      </c>
    </row>
    <row r="11" ht="12.75">
      <c r="A11" s="6" t="s">
        <v>38</v>
      </c>
    </row>
    <row r="12" spans="3:8" ht="12.75">
      <c r="C12" s="8" t="s">
        <v>32</v>
      </c>
      <c r="D12" s="8" t="s">
        <v>33</v>
      </c>
      <c r="E12" s="8" t="s">
        <v>34</v>
      </c>
      <c r="F12" s="8" t="s">
        <v>35</v>
      </c>
      <c r="G12" s="8" t="s">
        <v>36</v>
      </c>
      <c r="H12" s="8"/>
    </row>
    <row r="13" spans="1:7" ht="12.75">
      <c r="A13" s="6" t="s">
        <v>27</v>
      </c>
      <c r="B13" t="str">
        <f>B4</f>
        <v>SV GALLNEUKIRCHEN II</v>
      </c>
      <c r="C13" s="7">
        <f>IF('U-12'!$AG$14="",0,1)</f>
        <v>1</v>
      </c>
      <c r="D13" s="7">
        <f>IF('U-12'!$AJ$16="",0,1)</f>
        <v>1</v>
      </c>
      <c r="E13" s="7">
        <f>IF('U-12'!$AG$19="",0,1)</f>
        <v>1</v>
      </c>
      <c r="F13" s="7">
        <f>IF('U-12'!$AG$22="",0,1)</f>
        <v>1</v>
      </c>
      <c r="G13" s="7">
        <f>SUM(C13:F13)</f>
        <v>4</v>
      </c>
    </row>
    <row r="14" spans="1:7" ht="12.75">
      <c r="A14" s="6" t="s">
        <v>28</v>
      </c>
      <c r="B14" t="str">
        <f>B5</f>
        <v>Union ROHRBACH / BERG I</v>
      </c>
      <c r="C14" s="7">
        <f>IF('U-12'!$AJ$14="",0,1)</f>
        <v>1</v>
      </c>
      <c r="D14" s="7">
        <f>IF('U-12'!$AG$17="",0,1)</f>
        <v>1</v>
      </c>
      <c r="E14" s="7">
        <f>IF('U-12'!$AG$20="",0,1)</f>
        <v>1</v>
      </c>
      <c r="F14" s="7">
        <f>IF('U-12'!$AJ$23="",0,1)</f>
        <v>1</v>
      </c>
      <c r="G14" s="7">
        <f>SUM(C14:F14)</f>
        <v>4</v>
      </c>
    </row>
    <row r="15" spans="1:7" ht="12.75">
      <c r="A15" s="6" t="s">
        <v>29</v>
      </c>
      <c r="B15" t="str">
        <f>B6</f>
        <v>Union T.T.I. St. FLORIAN</v>
      </c>
      <c r="C15" s="7">
        <f>IF('U-12'!$AG$15="",0,1)</f>
        <v>1</v>
      </c>
      <c r="D15" s="7">
        <f>IF('U-12'!$AJ$17="",0,1)</f>
        <v>1</v>
      </c>
      <c r="E15" s="7">
        <f>IF('U-12'!$AJ$19="",0,1)</f>
        <v>1</v>
      </c>
      <c r="F15" s="7">
        <f>IF('U-12'!$AG$21="",0,1)</f>
        <v>1</v>
      </c>
      <c r="G15" s="7">
        <f>SUM(C15:F15)</f>
        <v>4</v>
      </c>
    </row>
    <row r="16" spans="1:7" ht="12.75">
      <c r="A16" s="6" t="s">
        <v>30</v>
      </c>
      <c r="B16" t="str">
        <f>B7</f>
        <v>Union ULRICHSBERG</v>
      </c>
      <c r="C16" s="7">
        <f>IF('U-12'!$AJ$15="",0,1)</f>
        <v>1</v>
      </c>
      <c r="D16" s="7">
        <f>IF('U-12'!$AG$18="",0,1)</f>
        <v>1</v>
      </c>
      <c r="E16" s="7">
        <f>IF('U-12'!$AJ$20="",0,1)</f>
        <v>1</v>
      </c>
      <c r="F16" s="7">
        <f>IF('U-12'!$AG$22="",0,1)</f>
        <v>1</v>
      </c>
      <c r="G16" s="7">
        <f>SUM(C16:F16)</f>
        <v>4</v>
      </c>
    </row>
    <row r="17" spans="1:7" ht="12.75">
      <c r="A17" s="6" t="s">
        <v>31</v>
      </c>
      <c r="B17" t="str">
        <f>B8</f>
        <v>DSG Union St. MARTIN/M.</v>
      </c>
      <c r="C17" s="7">
        <f>IF('U-12'!$AG$16="",0,1)</f>
        <v>1</v>
      </c>
      <c r="D17" s="7">
        <f>IF('U-12'!$AJ$18="",0,1)</f>
        <v>1</v>
      </c>
      <c r="E17" s="7">
        <f>IF('U-12'!$AJ$21="",0,1)</f>
        <v>1</v>
      </c>
      <c r="F17" s="7">
        <f>IF('U-12'!$AG$23="",0,1)</f>
        <v>1</v>
      </c>
      <c r="G17" s="7">
        <f>SUM(C17:F17)</f>
        <v>4</v>
      </c>
    </row>
    <row r="20" ht="12.75">
      <c r="A20" s="6" t="s">
        <v>39</v>
      </c>
    </row>
    <row r="21" spans="3:7" ht="12.75">
      <c r="C21" s="8" t="s">
        <v>16</v>
      </c>
      <c r="D21" s="8" t="s">
        <v>40</v>
      </c>
      <c r="E21" s="8" t="s">
        <v>41</v>
      </c>
      <c r="F21" s="8" t="s">
        <v>43</v>
      </c>
      <c r="G21" s="8" t="s">
        <v>15</v>
      </c>
    </row>
    <row r="22" spans="1:7" ht="12.75">
      <c r="A22" s="6" t="s">
        <v>27</v>
      </c>
      <c r="B22" t="str">
        <f>B4</f>
        <v>SV GALLNEUKIRCHEN II</v>
      </c>
      <c r="C22" s="7">
        <f>G13</f>
        <v>4</v>
      </c>
      <c r="D22" s="7">
        <f>'U-12'!$AG$14+'U-12'!$AJ$16+'U-12'!$AG$19+'U-12'!$AJ$22</f>
        <v>7</v>
      </c>
      <c r="E22" s="7">
        <f>'U-12'!$AJ$14+'U-12'!$AG$16+'U-12'!$AJ$19+'U-12'!$AG$22</f>
        <v>5</v>
      </c>
      <c r="F22" s="9">
        <f>D22-E22</f>
        <v>2</v>
      </c>
      <c r="G22" s="7">
        <f>G4</f>
        <v>9</v>
      </c>
    </row>
    <row r="23" spans="1:7" ht="12.75">
      <c r="A23" s="6" t="s">
        <v>28</v>
      </c>
      <c r="B23" t="str">
        <f>B5</f>
        <v>Union ROHRBACH / BERG I</v>
      </c>
      <c r="C23" s="7">
        <f>G14</f>
        <v>4</v>
      </c>
      <c r="D23" s="7">
        <f>'U-12'!$AJ$14+'U-12'!$AG$17+'U-12'!$AG$20+'U-12'!$AJ$23</f>
        <v>7</v>
      </c>
      <c r="E23" s="7">
        <f>'U-12'!$AG$14+'U-12'!$AJ$17+'U-12'!$AJ$20+'U-12'!$AG$23</f>
        <v>5</v>
      </c>
      <c r="F23" s="9">
        <f>D23-E23</f>
        <v>2</v>
      </c>
      <c r="G23" s="7">
        <f>G5</f>
        <v>6</v>
      </c>
    </row>
    <row r="24" spans="1:7" ht="12.75">
      <c r="A24" s="6" t="s">
        <v>29</v>
      </c>
      <c r="B24" t="str">
        <f>B6</f>
        <v>Union T.T.I. St. FLORIAN</v>
      </c>
      <c r="C24" s="7">
        <f>G15</f>
        <v>4</v>
      </c>
      <c r="D24" s="7">
        <f>'U-12'!$AG$15+'U-12'!$AJ$17+'U-12'!$AJ$19+'U-12'!$AG$21</f>
        <v>4</v>
      </c>
      <c r="E24" s="7">
        <f>'U-12'!$AJ$15+'U-12'!$AG$17+'U-12'!$AG$19+'U-12'!$AJ$21</f>
        <v>3</v>
      </c>
      <c r="F24" s="9">
        <f>D24-E24</f>
        <v>1</v>
      </c>
      <c r="G24" s="7">
        <f>G6</f>
        <v>6</v>
      </c>
    </row>
    <row r="25" spans="1:7" ht="12.75">
      <c r="A25" s="6" t="s">
        <v>30</v>
      </c>
      <c r="B25" t="str">
        <f>B7</f>
        <v>Union ULRICHSBERG</v>
      </c>
      <c r="C25" s="7">
        <f>G16</f>
        <v>4</v>
      </c>
      <c r="D25" s="7">
        <f>'U-12'!$AJ$15+'U-12'!$AG$18+'U-12'!$AJ$20+'U-12'!$AG$22</f>
        <v>4</v>
      </c>
      <c r="E25" s="7">
        <f>'U-12'!$AG$15+'U-12'!$AJ$18+'U-12'!$AG$20+'U-12'!$AJ$22</f>
        <v>7</v>
      </c>
      <c r="F25" s="9">
        <f>D25-E25</f>
        <v>-3</v>
      </c>
      <c r="G25" s="7">
        <f>G7</f>
        <v>3</v>
      </c>
    </row>
    <row r="26" spans="1:7" ht="12.75">
      <c r="A26" s="6" t="s">
        <v>31</v>
      </c>
      <c r="B26" t="str">
        <f>B8</f>
        <v>DSG Union St. MARTIN/M.</v>
      </c>
      <c r="C26" s="7">
        <f>G17</f>
        <v>4</v>
      </c>
      <c r="D26" s="7">
        <f>'U-12'!$AG$16+'U-12'!$AJ$18+'U-12'!$AJ$21+'U-12'!$AG$23</f>
        <v>5</v>
      </c>
      <c r="E26" s="7">
        <f>'U-12'!$AJ$16+'U-12'!$AG$18+'U-12'!$AG$21+'U-12'!$AJ$23</f>
        <v>7</v>
      </c>
      <c r="F26" s="9">
        <f>D26-E26</f>
        <v>-2</v>
      </c>
      <c r="G26" s="7">
        <f>G8</f>
        <v>6</v>
      </c>
    </row>
    <row r="29" ht="12.75">
      <c r="A29" s="6" t="s">
        <v>42</v>
      </c>
    </row>
    <row r="30" spans="3:7" ht="12.75">
      <c r="C30" s="8" t="s">
        <v>16</v>
      </c>
      <c r="D30" s="8" t="s">
        <v>40</v>
      </c>
      <c r="E30" s="8" t="s">
        <v>41</v>
      </c>
      <c r="F30" s="8" t="s">
        <v>43</v>
      </c>
      <c r="G30" s="8" t="s">
        <v>15</v>
      </c>
    </row>
    <row r="31" spans="1:7" ht="12.75">
      <c r="A31" s="6" t="s">
        <v>22</v>
      </c>
      <c r="B31" t="s">
        <v>50</v>
      </c>
      <c r="C31" s="7">
        <v>4</v>
      </c>
      <c r="D31" s="7">
        <v>7</v>
      </c>
      <c r="E31" s="7">
        <v>5</v>
      </c>
      <c r="F31" s="7">
        <v>2</v>
      </c>
      <c r="G31" s="7">
        <v>9</v>
      </c>
    </row>
    <row r="32" spans="1:7" ht="12.75">
      <c r="A32" s="6" t="s">
        <v>23</v>
      </c>
      <c r="B32" t="s">
        <v>51</v>
      </c>
      <c r="C32" s="7">
        <v>4</v>
      </c>
      <c r="D32" s="7">
        <v>7</v>
      </c>
      <c r="E32" s="7">
        <v>5</v>
      </c>
      <c r="F32" s="7">
        <v>2</v>
      </c>
      <c r="G32" s="7">
        <v>6</v>
      </c>
    </row>
    <row r="33" spans="1:7" ht="12.75">
      <c r="A33" s="6" t="s">
        <v>24</v>
      </c>
      <c r="B33" t="s">
        <v>5</v>
      </c>
      <c r="C33" s="7">
        <v>4</v>
      </c>
      <c r="D33" s="7">
        <v>4</v>
      </c>
      <c r="E33" s="7">
        <v>3</v>
      </c>
      <c r="F33" s="7">
        <v>1</v>
      </c>
      <c r="G33" s="7">
        <v>6</v>
      </c>
    </row>
    <row r="34" spans="1:7" ht="12.75">
      <c r="A34" s="6" t="s">
        <v>25</v>
      </c>
      <c r="B34" t="s">
        <v>53</v>
      </c>
      <c r="C34" s="7">
        <v>4</v>
      </c>
      <c r="D34" s="7">
        <v>5</v>
      </c>
      <c r="E34" s="7">
        <v>7</v>
      </c>
      <c r="F34" s="7">
        <v>-2</v>
      </c>
      <c r="G34" s="7">
        <v>6</v>
      </c>
    </row>
    <row r="35" spans="1:7" ht="12.75">
      <c r="A35" s="6" t="s">
        <v>26</v>
      </c>
      <c r="B35" t="s">
        <v>52</v>
      </c>
      <c r="C35" s="7">
        <v>4</v>
      </c>
      <c r="D35" s="7">
        <v>4</v>
      </c>
      <c r="E35" s="7">
        <v>7</v>
      </c>
      <c r="F35" s="7">
        <v>-3</v>
      </c>
      <c r="G35" s="7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tabColor indexed="8"/>
  </sheetPr>
  <dimension ref="A2:H3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8" width="8.7109375" style="7" customWidth="1"/>
  </cols>
  <sheetData>
    <row r="2" ht="12.75">
      <c r="A2" s="6" t="s">
        <v>37</v>
      </c>
    </row>
    <row r="3" spans="3:7" ht="12.75">
      <c r="C3" s="8" t="s">
        <v>32</v>
      </c>
      <c r="D3" s="8" t="s">
        <v>33</v>
      </c>
      <c r="E3" s="8" t="s">
        <v>34</v>
      </c>
      <c r="F3" s="8" t="s">
        <v>35</v>
      </c>
      <c r="G3" s="8" t="s">
        <v>36</v>
      </c>
    </row>
    <row r="4" spans="1:7" ht="12.75">
      <c r="A4" s="6" t="s">
        <v>27</v>
      </c>
      <c r="B4" t="str">
        <f>'U-14'!G7</f>
        <v>DSG Union PUTZLEINSDORF</v>
      </c>
      <c r="C4" s="7">
        <f>IF('U-14'!$AG$14="","",IF('U-14'!$AG$14&gt;'U-14'!$AJ$14,3,IF('U-14'!$AG$14&lt;'U-14'!$AJ$14,0,1)))</f>
        <v>1</v>
      </c>
      <c r="D4" s="7">
        <f>IF('U-14'!$AJ$16="","",IF('U-14'!$AJ$16&gt;'U-14'!$AG$16,3,IF('U-14'!$AJ$16&lt;'U-14'!$AG$16,0,1)))</f>
        <v>3</v>
      </c>
      <c r="E4" s="7">
        <f>IF('U-14'!$AG$19="","",IF('U-14'!$AG$19&gt;'U-14'!$AJ$19,3,IF('U-14'!$AG$19&lt;'U-14'!$AJ$19,0,1)))</f>
        <v>1</v>
      </c>
      <c r="F4" s="7">
        <f>IF('U-14'!$AJ$22="","",IF('U-14'!$AJ$22&gt;'U-14'!$AG$22,3,IF('U-14'!$AJ$22&lt;'U-14'!$AG$22,0,1)))</f>
        <v>1</v>
      </c>
      <c r="G4" s="7">
        <f>SUM(C4:F4)</f>
        <v>6</v>
      </c>
    </row>
    <row r="5" spans="1:7" ht="12.75">
      <c r="A5" s="6" t="s">
        <v>28</v>
      </c>
      <c r="B5" t="str">
        <f>'U-14'!G8</f>
        <v>Union ROHRBACH / BERG I</v>
      </c>
      <c r="C5" s="7">
        <f>IF('U-14'!$AJ$14="","",IF('U-14'!$AJ$14&gt;'U-14'!$AG$14,3,IF('U-14'!$AJ$14&lt;'U-14'!$AG$14,0,1)))</f>
        <v>1</v>
      </c>
      <c r="D5" s="7">
        <f>IF('U-14'!$AG$17="","",IF('U-14'!$AG$17&gt;'U-14'!$AJ$17,3,IF('U-14'!$AG$17&lt;'U-14'!$AJ$17,0,1)))</f>
        <v>1</v>
      </c>
      <c r="E5" s="7">
        <f>IF('U-14'!$AG$20="","",IF('U-14'!$AG$20&gt;'U-14'!$AJ$20,3,IF('U-14'!$AG$20&lt;'U-14'!$AJ$20,0,1)))</f>
        <v>1</v>
      </c>
      <c r="F5" s="7">
        <f>IF('U-14'!$AJ$23="","",IF('U-14'!$AJ$23&gt;'U-14'!$AG$23,3,IF('U-14'!$AJ$23&lt;'U-14'!$AG$23,0,1)))</f>
        <v>3</v>
      </c>
      <c r="G5" s="7">
        <f>SUM(C5:F5)</f>
        <v>6</v>
      </c>
    </row>
    <row r="6" spans="1:7" ht="12.75">
      <c r="A6" s="6" t="s">
        <v>29</v>
      </c>
      <c r="B6" t="str">
        <f>'U-14'!G9</f>
        <v>DSG Union St. MARTIN/M.</v>
      </c>
      <c r="C6" s="7">
        <f>IF('U-14'!$AG$15="","",IF('U-14'!$AG$15&gt;'U-14'!$AJ$15,3,IF('U-14'!$AG$15&lt;'U-14'!$AJ$15,0,1)))</f>
        <v>0</v>
      </c>
      <c r="D6" s="7">
        <f>IF('U-14'!$AJ$17="","",IF('U-14'!$AJ$17&gt;'U-14'!$AG$17,3,IF('U-14'!$AJ$17&lt;'U-14'!$AG$17,0,1)))</f>
        <v>1</v>
      </c>
      <c r="E6" s="7">
        <f>IF('U-14'!$AJ$19="","",IF('U-14'!$AJ$19&gt;'U-14'!$AG$19,3,IF('U-14'!$AJ$19&lt;'U-14'!$AG$19,0,1)))</f>
        <v>1</v>
      </c>
      <c r="F6" s="7">
        <f>IF('U-14'!$AG$21="","",IF('U-14'!$AG$21&gt;'U-14'!$AJ$21,3,IF('U-14'!$AG$21&lt;'U-14'!$AJ$21,0,1)))</f>
        <v>3</v>
      </c>
      <c r="G6" s="7">
        <f>SUM(C6:F6)</f>
        <v>5</v>
      </c>
    </row>
    <row r="7" spans="1:7" ht="12.75">
      <c r="A7" s="6" t="s">
        <v>30</v>
      </c>
      <c r="B7" t="str">
        <f>'U-14'!G10</f>
        <v>FC SUPERFUND PASCHING</v>
      </c>
      <c r="C7" s="7">
        <f>IF('U-14'!$AJ$15="","",IF('U-14'!$AJ$15&gt;'U-14'!$AG$15,3,IF('U-14'!$AJ$15&lt;'U-14'!$AG$15,0,1)))</f>
        <v>3</v>
      </c>
      <c r="D7" s="7">
        <f>IF('U-14'!$AG$18="","",IF('U-14'!$AG$18&gt;'U-14'!$AJ$18,3,IF('U-14'!$AG$18&lt;'U-14'!$AJ$18,0,1)))</f>
        <v>3</v>
      </c>
      <c r="E7" s="7">
        <f>IF('U-14'!$AJ$20="","",IF('U-14'!$AJ$20&gt;'U-14'!$AG$20,3,IF('U-14'!$AJ$20&lt;'U-14'!$AG$20,0,1)))</f>
        <v>1</v>
      </c>
      <c r="F7" s="7">
        <f>IF('U-14'!$AG$22="","",IF('U-14'!$AG$22&gt;'U-14'!$AJ$22,3,IF('U-14'!$AG$22&lt;'U-14'!$AJ$22,0,1)))</f>
        <v>1</v>
      </c>
      <c r="G7" s="7">
        <f>SUM(C7:F7)</f>
        <v>8</v>
      </c>
    </row>
    <row r="8" spans="1:7" ht="12.75">
      <c r="A8" s="6" t="s">
        <v>31</v>
      </c>
      <c r="B8" t="str">
        <f>'U-14'!G11</f>
        <v>SV HASLACH I</v>
      </c>
      <c r="C8" s="7">
        <f>IF('U-14'!$AG$16="","",IF('U-14'!$AG$16&gt;'U-14'!$AJ$16,3,IF('U-14'!$AG$16&lt;'U-14'!$AJ$16,0,1)))</f>
        <v>0</v>
      </c>
      <c r="D8" s="7">
        <f>IF('U-14'!$AJ$18="","",IF('U-14'!$AJ$18&gt;'U-14'!$AG$18,3,IF('U-14'!$AJ$18&lt;'U-14'!$AG$18,0,1)))</f>
        <v>0</v>
      </c>
      <c r="E8" s="7">
        <f>IF('U-14'!$AJ$21="","",IF('U-14'!$AJ$21&gt;'U-14'!$AG$21,3,IF('U-14'!$AJ$21&lt;'U-14'!$AG$21,0,1)))</f>
        <v>0</v>
      </c>
      <c r="F8" s="7">
        <f>IF('U-14'!$AG$23="","",IF('U-14'!$AG$23&gt;'U-14'!$AJ$23,3,IF('U-14'!$AG$23&lt;'U-14'!$AJ$23,0,1)))</f>
        <v>0</v>
      </c>
      <c r="G8" s="7">
        <f>SUM(C8:F8)</f>
        <v>0</v>
      </c>
    </row>
    <row r="11" ht="12.75">
      <c r="A11" s="6" t="s">
        <v>38</v>
      </c>
    </row>
    <row r="12" spans="3:8" ht="12.75">
      <c r="C12" s="8" t="s">
        <v>32</v>
      </c>
      <c r="D12" s="8" t="s">
        <v>33</v>
      </c>
      <c r="E12" s="8" t="s">
        <v>34</v>
      </c>
      <c r="F12" s="8" t="s">
        <v>35</v>
      </c>
      <c r="G12" s="8" t="s">
        <v>36</v>
      </c>
      <c r="H12" s="8"/>
    </row>
    <row r="13" spans="1:7" ht="12.75">
      <c r="A13" s="6" t="s">
        <v>27</v>
      </c>
      <c r="B13" t="str">
        <f>B4</f>
        <v>DSG Union PUTZLEINSDORF</v>
      </c>
      <c r="C13" s="7">
        <f>IF('U-14'!$AG$14="",0,1)</f>
        <v>1</v>
      </c>
      <c r="D13" s="7">
        <f>IF('U-14'!$AJ$16="",0,1)</f>
        <v>1</v>
      </c>
      <c r="E13" s="7">
        <f>IF('U-14'!$AG$19="",0,1)</f>
        <v>1</v>
      </c>
      <c r="F13" s="7">
        <f>IF('U-14'!$AG$22="",0,1)</f>
        <v>1</v>
      </c>
      <c r="G13" s="7">
        <f>SUM(C13:F13)</f>
        <v>4</v>
      </c>
    </row>
    <row r="14" spans="1:7" ht="12.75">
      <c r="A14" s="6" t="s">
        <v>28</v>
      </c>
      <c r="B14" t="str">
        <f>B5</f>
        <v>Union ROHRBACH / BERG I</v>
      </c>
      <c r="C14" s="7">
        <f>IF('U-14'!$AJ$14="",0,1)</f>
        <v>1</v>
      </c>
      <c r="D14" s="7">
        <f>IF('U-14'!$AG$17="",0,1)</f>
        <v>1</v>
      </c>
      <c r="E14" s="7">
        <f>IF('U-14'!$AG$20="",0,1)</f>
        <v>1</v>
      </c>
      <c r="F14" s="7">
        <f>IF('U-14'!$AJ$23="",0,1)</f>
        <v>1</v>
      </c>
      <c r="G14" s="7">
        <f>SUM(C14:F14)</f>
        <v>4</v>
      </c>
    </row>
    <row r="15" spans="1:7" ht="12.75">
      <c r="A15" s="6" t="s">
        <v>29</v>
      </c>
      <c r="B15" t="str">
        <f>B6</f>
        <v>DSG Union St. MARTIN/M.</v>
      </c>
      <c r="C15" s="7">
        <f>IF('U-14'!$AG$15="",0,1)</f>
        <v>1</v>
      </c>
      <c r="D15" s="7">
        <f>IF('U-14'!$AJ$17="",0,1)</f>
        <v>1</v>
      </c>
      <c r="E15" s="7">
        <f>IF('U-14'!$AJ$19="",0,1)</f>
        <v>1</v>
      </c>
      <c r="F15" s="7">
        <f>IF('U-14'!$AG$21="",0,1)</f>
        <v>1</v>
      </c>
      <c r="G15" s="7">
        <f>SUM(C15:F15)</f>
        <v>4</v>
      </c>
    </row>
    <row r="16" spans="1:7" ht="12.75">
      <c r="A16" s="6" t="s">
        <v>30</v>
      </c>
      <c r="B16" t="str">
        <f>B7</f>
        <v>FC SUPERFUND PASCHING</v>
      </c>
      <c r="C16" s="7">
        <f>IF('U-14'!$AJ$15="",0,1)</f>
        <v>1</v>
      </c>
      <c r="D16" s="7">
        <f>IF('U-14'!$AG$18="",0,1)</f>
        <v>1</v>
      </c>
      <c r="E16" s="7">
        <f>IF('U-14'!$AJ$20="",0,1)</f>
        <v>1</v>
      </c>
      <c r="F16" s="7">
        <f>IF('U-14'!$AG$22="",0,1)</f>
        <v>1</v>
      </c>
      <c r="G16" s="7">
        <f>SUM(C16:F16)</f>
        <v>4</v>
      </c>
    </row>
    <row r="17" spans="1:7" ht="12.75">
      <c r="A17" s="6" t="s">
        <v>31</v>
      </c>
      <c r="B17" t="str">
        <f>B8</f>
        <v>SV HASLACH I</v>
      </c>
      <c r="C17" s="7">
        <f>IF('U-14'!$AG$16="",0,1)</f>
        <v>1</v>
      </c>
      <c r="D17" s="7">
        <f>IF('U-14'!$AJ$18="",0,1)</f>
        <v>1</v>
      </c>
      <c r="E17" s="7">
        <f>IF('U-14'!$AJ$21="",0,1)</f>
        <v>1</v>
      </c>
      <c r="F17" s="7">
        <f>IF('U-14'!$AG$23="",0,1)</f>
        <v>1</v>
      </c>
      <c r="G17" s="7">
        <f>SUM(C17:F17)</f>
        <v>4</v>
      </c>
    </row>
    <row r="20" ht="12.75">
      <c r="A20" s="6" t="s">
        <v>39</v>
      </c>
    </row>
    <row r="21" spans="3:7" ht="12.75">
      <c r="C21" s="8" t="s">
        <v>16</v>
      </c>
      <c r="D21" s="8" t="s">
        <v>40</v>
      </c>
      <c r="E21" s="8" t="s">
        <v>41</v>
      </c>
      <c r="F21" s="8" t="s">
        <v>43</v>
      </c>
      <c r="G21" s="8" t="s">
        <v>15</v>
      </c>
    </row>
    <row r="22" spans="1:7" ht="12.75">
      <c r="A22" s="6" t="s">
        <v>27</v>
      </c>
      <c r="B22" t="str">
        <f>B4</f>
        <v>DSG Union PUTZLEINSDORF</v>
      </c>
      <c r="C22" s="7">
        <f>G13</f>
        <v>4</v>
      </c>
      <c r="D22" s="7">
        <f>'U-14'!$AG$14+'U-14'!$AJ$16+'U-14'!$AG$19+'U-14'!$AJ$22</f>
        <v>8</v>
      </c>
      <c r="E22" s="7">
        <f>'U-14'!$AJ$14+'U-14'!$AG$16+'U-14'!$AJ$19+'U-14'!$AG$22</f>
        <v>2</v>
      </c>
      <c r="F22" s="9">
        <f>D22-E22</f>
        <v>6</v>
      </c>
      <c r="G22" s="7">
        <f>G4</f>
        <v>6</v>
      </c>
    </row>
    <row r="23" spans="1:7" ht="12.75">
      <c r="A23" s="6" t="s">
        <v>28</v>
      </c>
      <c r="B23" t="str">
        <f>B5</f>
        <v>Union ROHRBACH / BERG I</v>
      </c>
      <c r="C23" s="7">
        <f>G14</f>
        <v>4</v>
      </c>
      <c r="D23" s="7">
        <f>'U-14'!$AJ$14+'U-14'!$AG$17+'U-14'!$AG$20+'U-14'!$AJ$23</f>
        <v>7</v>
      </c>
      <c r="E23" s="7">
        <f>'U-14'!$AG$14+'U-14'!$AJ$17+'U-14'!$AJ$20+'U-14'!$AG$23</f>
        <v>0</v>
      </c>
      <c r="F23" s="9">
        <f>D23-E23</f>
        <v>7</v>
      </c>
      <c r="G23" s="7">
        <f>G5</f>
        <v>6</v>
      </c>
    </row>
    <row r="24" spans="1:7" ht="12.75">
      <c r="A24" s="6" t="s">
        <v>29</v>
      </c>
      <c r="B24" t="str">
        <f>B6</f>
        <v>DSG Union St. MARTIN/M.</v>
      </c>
      <c r="C24" s="7">
        <f>G15</f>
        <v>4</v>
      </c>
      <c r="D24" s="7">
        <f>'U-14'!$AG$15+'U-14'!$AJ$17+'U-14'!$AJ$19+'U-14'!$AG$21</f>
        <v>4</v>
      </c>
      <c r="E24" s="7">
        <f>'U-14'!$AJ$15+'U-14'!$AG$17+'U-14'!$AG$19+'U-14'!$AJ$21</f>
        <v>4</v>
      </c>
      <c r="F24" s="9">
        <f>D24-E24</f>
        <v>0</v>
      </c>
      <c r="G24" s="7">
        <f>G6</f>
        <v>5</v>
      </c>
    </row>
    <row r="25" spans="1:7" ht="12.75">
      <c r="A25" s="6" t="s">
        <v>30</v>
      </c>
      <c r="B25" t="str">
        <f>B7</f>
        <v>FC SUPERFUND PASCHING</v>
      </c>
      <c r="C25" s="7">
        <f>G16</f>
        <v>4</v>
      </c>
      <c r="D25" s="7">
        <f>'U-14'!$AJ$15+'U-14'!$AG$18+'U-14'!$AJ$20+'U-14'!$AG$22</f>
        <v>11</v>
      </c>
      <c r="E25" s="7">
        <f>'U-14'!$AG$15+'U-14'!$AJ$18+'U-14'!$AG$20+'U-14'!$AJ$22</f>
        <v>2</v>
      </c>
      <c r="F25" s="9">
        <f>D25-E25</f>
        <v>9</v>
      </c>
      <c r="G25" s="7">
        <f>G7</f>
        <v>8</v>
      </c>
    </row>
    <row r="26" spans="1:7" ht="12.75">
      <c r="A26" s="6" t="s">
        <v>31</v>
      </c>
      <c r="B26" t="str">
        <f>B8</f>
        <v>SV HASLACH I</v>
      </c>
      <c r="C26" s="7">
        <f>G17</f>
        <v>4</v>
      </c>
      <c r="D26" s="7">
        <f>'U-14'!$AG$16+'U-14'!$AJ$18+'U-14'!$AJ$21+'U-14'!$AG$23</f>
        <v>2</v>
      </c>
      <c r="E26" s="7">
        <f>'U-14'!$AJ$16+'U-14'!$AG$18+'U-14'!$AG$21+'U-14'!$AJ$23</f>
        <v>24</v>
      </c>
      <c r="F26" s="9">
        <f>D26-E26</f>
        <v>-22</v>
      </c>
      <c r="G26" s="7">
        <f>G8</f>
        <v>0</v>
      </c>
    </row>
    <row r="29" ht="12.75">
      <c r="A29" s="6" t="s">
        <v>42</v>
      </c>
    </row>
    <row r="30" spans="3:7" ht="12.75">
      <c r="C30" s="8" t="s">
        <v>16</v>
      </c>
      <c r="D30" s="8" t="s">
        <v>40</v>
      </c>
      <c r="E30" s="8" t="s">
        <v>41</v>
      </c>
      <c r="F30" s="8" t="s">
        <v>43</v>
      </c>
      <c r="G30" s="8" t="s">
        <v>15</v>
      </c>
    </row>
    <row r="31" spans="1:7" ht="12.75">
      <c r="A31" s="6" t="s">
        <v>22</v>
      </c>
      <c r="B31" t="s">
        <v>61</v>
      </c>
      <c r="C31" s="7">
        <v>4</v>
      </c>
      <c r="D31" s="7">
        <v>11</v>
      </c>
      <c r="E31" s="7">
        <v>2</v>
      </c>
      <c r="F31" s="7">
        <v>9</v>
      </c>
      <c r="G31" s="7">
        <v>8</v>
      </c>
    </row>
    <row r="32" spans="1:7" ht="12.75">
      <c r="A32" s="6" t="s">
        <v>23</v>
      </c>
      <c r="B32" t="s">
        <v>51</v>
      </c>
      <c r="C32" s="7">
        <v>4</v>
      </c>
      <c r="D32" s="7">
        <v>7</v>
      </c>
      <c r="E32" s="7">
        <v>0</v>
      </c>
      <c r="F32" s="7">
        <v>7</v>
      </c>
      <c r="G32" s="7">
        <v>6</v>
      </c>
    </row>
    <row r="33" spans="1:7" ht="12.75">
      <c r="A33" s="6" t="s">
        <v>24</v>
      </c>
      <c r="B33" t="s">
        <v>60</v>
      </c>
      <c r="C33" s="7">
        <v>4</v>
      </c>
      <c r="D33" s="7">
        <v>8</v>
      </c>
      <c r="E33" s="7">
        <v>2</v>
      </c>
      <c r="F33" s="7">
        <v>6</v>
      </c>
      <c r="G33" s="7">
        <v>6</v>
      </c>
    </row>
    <row r="34" spans="1:7" ht="12.75">
      <c r="A34" s="6" t="s">
        <v>25</v>
      </c>
      <c r="B34" t="s">
        <v>53</v>
      </c>
      <c r="C34" s="7">
        <v>4</v>
      </c>
      <c r="D34" s="7">
        <v>4</v>
      </c>
      <c r="E34" s="7">
        <v>4</v>
      </c>
      <c r="F34" s="7">
        <v>0</v>
      </c>
      <c r="G34" s="7">
        <v>5</v>
      </c>
    </row>
    <row r="35" spans="1:7" ht="12.75">
      <c r="A35" s="6" t="s">
        <v>26</v>
      </c>
      <c r="B35" t="s">
        <v>62</v>
      </c>
      <c r="C35" s="7">
        <v>4</v>
      </c>
      <c r="D35" s="7">
        <v>2</v>
      </c>
      <c r="E35" s="7">
        <v>24</v>
      </c>
      <c r="F35" s="7">
        <v>-22</v>
      </c>
      <c r="G35" s="7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indexed="8"/>
  </sheetPr>
  <dimension ref="A2:H3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6" customWidth="1"/>
    <col min="2" max="2" width="25.7109375" style="0" customWidth="1"/>
    <col min="3" max="8" width="8.7109375" style="7" customWidth="1"/>
  </cols>
  <sheetData>
    <row r="2" ht="12.75">
      <c r="A2" s="6" t="s">
        <v>37</v>
      </c>
    </row>
    <row r="3" spans="3:7" ht="12.75">
      <c r="C3" s="8" t="s">
        <v>32</v>
      </c>
      <c r="D3" s="8" t="s">
        <v>33</v>
      </c>
      <c r="E3" s="8" t="s">
        <v>34</v>
      </c>
      <c r="F3" s="8" t="s">
        <v>35</v>
      </c>
      <c r="G3" s="8" t="s">
        <v>36</v>
      </c>
    </row>
    <row r="4" spans="1:7" ht="12.75">
      <c r="A4" s="6" t="s">
        <v>27</v>
      </c>
      <c r="B4" t="str">
        <f>'U-16'!G7</f>
        <v>ASKÖ SCHWERTBERG</v>
      </c>
      <c r="C4" s="7">
        <f>IF('U-16'!$AG$14="","",IF('U-16'!$AG$14&gt;'U-16'!$AJ$14,3,IF('U-16'!$AG$14&lt;'U-16'!$AJ$14,0,1)))</f>
        <v>1</v>
      </c>
      <c r="D4" s="7">
        <f>IF('U-16'!$AJ$16="","",IF('U-16'!$AJ$16&gt;'U-16'!$AG$16,3,IF('U-16'!$AJ$16&lt;'U-16'!$AG$16,0,1)))</f>
        <v>0</v>
      </c>
      <c r="E4" s="7">
        <f>IF('U-16'!$AG$19="","",IF('U-16'!$AG$19&gt;'U-16'!$AJ$19,3,IF('U-16'!$AG$19&lt;'U-16'!$AJ$19,0,1)))</f>
        <v>1</v>
      </c>
      <c r="F4" s="7">
        <f>IF('U-16'!$AJ$22="","",IF('U-16'!$AJ$22&gt;'U-16'!$AG$22,3,IF('U-16'!$AJ$22&lt;'U-16'!$AG$22,0,1)))</f>
        <v>1</v>
      </c>
      <c r="G4" s="7">
        <f>SUM(C4:F4)</f>
        <v>3</v>
      </c>
    </row>
    <row r="5" spans="1:7" ht="12.75">
      <c r="A5" s="6" t="s">
        <v>28</v>
      </c>
      <c r="B5" t="str">
        <f>'U-16'!G8</f>
        <v>Union SCHWEINBACH</v>
      </c>
      <c r="C5" s="7">
        <f>IF('U-16'!$AJ$14="","",IF('U-16'!$AJ$14&gt;'U-16'!$AG$14,3,IF('U-16'!$AJ$14&lt;'U-16'!$AG$14,0,1)))</f>
        <v>1</v>
      </c>
      <c r="D5" s="7">
        <f>IF('U-16'!$AG$17="","",IF('U-16'!$AG$17&gt;'U-16'!$AJ$17,3,IF('U-16'!$AG$17&lt;'U-16'!$AJ$17,0,1)))</f>
        <v>0</v>
      </c>
      <c r="E5" s="7">
        <f>IF('U-16'!$AG$20="","",IF('U-16'!$AG$20&gt;'U-16'!$AJ$20,3,IF('U-16'!$AG$20&lt;'U-16'!$AJ$20,0,1)))</f>
        <v>0</v>
      </c>
      <c r="F5" s="7">
        <f>IF('U-16'!$AJ$23="","",IF('U-16'!$AJ$23&gt;'U-16'!$AG$23,3,IF('U-16'!$AJ$23&lt;'U-16'!$AG$23,0,1)))</f>
        <v>0</v>
      </c>
      <c r="G5" s="7">
        <f>SUM(C5:F5)</f>
        <v>1</v>
      </c>
    </row>
    <row r="6" spans="1:7" ht="12.75">
      <c r="A6" s="6" t="s">
        <v>29</v>
      </c>
      <c r="B6" t="str">
        <f>'U-16'!G9</f>
        <v>Union T.T.I. St. FLORIAN</v>
      </c>
      <c r="C6" s="7">
        <f>IF('U-16'!$AG$15="","",IF('U-16'!$AG$15&gt;'U-16'!$AJ$15,3,IF('U-16'!$AG$15&lt;'U-16'!$AJ$15,0,1)))</f>
        <v>3</v>
      </c>
      <c r="D6" s="7">
        <f>IF('U-16'!$AJ$17="","",IF('U-16'!$AJ$17&gt;'U-16'!$AG$17,3,IF('U-16'!$AJ$17&lt;'U-16'!$AG$17,0,1)))</f>
        <v>3</v>
      </c>
      <c r="E6" s="7">
        <f>IF('U-16'!$AJ$19="","",IF('U-16'!$AJ$19&gt;'U-16'!$AG$19,3,IF('U-16'!$AJ$19&lt;'U-16'!$AG$19,0,1)))</f>
        <v>1</v>
      </c>
      <c r="F6" s="7">
        <f>IF('U-16'!$AG$21="","",IF('U-16'!$AG$21&gt;'U-16'!$AJ$21,3,IF('U-16'!$AG$21&lt;'U-16'!$AJ$21,0,1)))</f>
        <v>3</v>
      </c>
      <c r="G6" s="7">
        <f>SUM(C6:F6)</f>
        <v>10</v>
      </c>
    </row>
    <row r="7" spans="1:7" ht="12.75">
      <c r="A7" s="6" t="s">
        <v>30</v>
      </c>
      <c r="B7" t="str">
        <f>'U-16'!G10</f>
        <v>SK ADMIRA LINZ II</v>
      </c>
      <c r="C7" s="7">
        <f>IF('U-16'!$AJ$15="","",IF('U-16'!$AJ$15&gt;'U-16'!$AG$15,3,IF('U-16'!$AJ$15&lt;'U-16'!$AG$15,0,1)))</f>
        <v>0</v>
      </c>
      <c r="D7" s="7">
        <f>IF('U-16'!$AG$18="","",IF('U-16'!$AG$18&gt;'U-16'!$AJ$18,3,IF('U-16'!$AG$18&lt;'U-16'!$AJ$18,0,1)))</f>
        <v>3</v>
      </c>
      <c r="E7" s="7">
        <f>IF('U-16'!$AJ$20="","",IF('U-16'!$AJ$20&gt;'U-16'!$AG$20,3,IF('U-16'!$AJ$20&lt;'U-16'!$AG$20,0,1)))</f>
        <v>3</v>
      </c>
      <c r="F7" s="7">
        <f>IF('U-16'!$AG$22="","",IF('U-16'!$AG$22&gt;'U-16'!$AJ$22,3,IF('U-16'!$AG$22&lt;'U-16'!$AJ$22,0,1)))</f>
        <v>1</v>
      </c>
      <c r="G7" s="7">
        <f>SUM(C7:F7)</f>
        <v>7</v>
      </c>
    </row>
    <row r="8" spans="1:7" ht="12.75">
      <c r="A8" s="6" t="s">
        <v>31</v>
      </c>
      <c r="B8" t="str">
        <f>'U-16'!G11</f>
        <v>SPG LEMBACH / PUTZL.</v>
      </c>
      <c r="C8" s="7">
        <f>IF('U-16'!$AG$16="","",IF('U-16'!$AG$16&gt;'U-16'!$AJ$16,3,IF('U-16'!$AG$16&lt;'U-16'!$AJ$16,0,1)))</f>
        <v>3</v>
      </c>
      <c r="D8" s="7">
        <f>IF('U-16'!$AJ$18="","",IF('U-16'!$AJ$18&gt;'U-16'!$AG$18,3,IF('U-16'!$AJ$18&lt;'U-16'!$AG$18,0,1)))</f>
        <v>0</v>
      </c>
      <c r="E8" s="7">
        <f>IF('U-16'!$AJ$21="","",IF('U-16'!$AJ$21&gt;'U-16'!$AG$21,3,IF('U-16'!$AJ$21&lt;'U-16'!$AG$21,0,1)))</f>
        <v>0</v>
      </c>
      <c r="F8" s="7">
        <f>IF('U-16'!$AG$23="","",IF('U-16'!$AG$23&gt;'U-16'!$AJ$23,3,IF('U-16'!$AG$23&lt;'U-16'!$AJ$23,0,1)))</f>
        <v>3</v>
      </c>
      <c r="G8" s="7">
        <f>SUM(C8:F8)</f>
        <v>6</v>
      </c>
    </row>
    <row r="11" ht="12.75">
      <c r="A11" s="6" t="s">
        <v>38</v>
      </c>
    </row>
    <row r="12" spans="3:8" ht="12.75">
      <c r="C12" s="8" t="s">
        <v>32</v>
      </c>
      <c r="D12" s="8" t="s">
        <v>33</v>
      </c>
      <c r="E12" s="8" t="s">
        <v>34</v>
      </c>
      <c r="F12" s="8" t="s">
        <v>35</v>
      </c>
      <c r="G12" s="8" t="s">
        <v>36</v>
      </c>
      <c r="H12" s="8"/>
    </row>
    <row r="13" spans="1:7" ht="12.75">
      <c r="A13" s="6" t="s">
        <v>27</v>
      </c>
      <c r="B13" t="str">
        <f>B4</f>
        <v>ASKÖ SCHWERTBERG</v>
      </c>
      <c r="C13" s="7">
        <f>IF('U-16'!$AG$14="",0,1)</f>
        <v>1</v>
      </c>
      <c r="D13" s="7">
        <f>IF('U-16'!$AJ$16="",0,1)</f>
        <v>1</v>
      </c>
      <c r="E13" s="7">
        <f>IF('U-16'!$AG$19="",0,1)</f>
        <v>1</v>
      </c>
      <c r="F13" s="7">
        <f>IF('U-16'!$AG$22="",0,1)</f>
        <v>1</v>
      </c>
      <c r="G13" s="7">
        <f>SUM(C13:F13)</f>
        <v>4</v>
      </c>
    </row>
    <row r="14" spans="1:7" ht="12.75">
      <c r="A14" s="6" t="s">
        <v>28</v>
      </c>
      <c r="B14" t="str">
        <f>B5</f>
        <v>Union SCHWEINBACH</v>
      </c>
      <c r="C14" s="7">
        <f>IF('U-16'!$AJ$14="",0,1)</f>
        <v>1</v>
      </c>
      <c r="D14" s="7">
        <f>IF('U-16'!$AG$17="",0,1)</f>
        <v>1</v>
      </c>
      <c r="E14" s="7">
        <f>IF('U-16'!$AG$20="",0,1)</f>
        <v>1</v>
      </c>
      <c r="F14" s="7">
        <f>IF('U-16'!$AJ$23="",0,1)</f>
        <v>1</v>
      </c>
      <c r="G14" s="7">
        <f>SUM(C14:F14)</f>
        <v>4</v>
      </c>
    </row>
    <row r="15" spans="1:7" ht="12.75">
      <c r="A15" s="6" t="s">
        <v>29</v>
      </c>
      <c r="B15" t="str">
        <f>B6</f>
        <v>Union T.T.I. St. FLORIAN</v>
      </c>
      <c r="C15" s="7">
        <f>IF('U-16'!$AG$15="",0,1)</f>
        <v>1</v>
      </c>
      <c r="D15" s="7">
        <f>IF('U-16'!$AJ$17="",0,1)</f>
        <v>1</v>
      </c>
      <c r="E15" s="7">
        <f>IF('U-16'!$AJ$19="",0,1)</f>
        <v>1</v>
      </c>
      <c r="F15" s="7">
        <f>IF('U-16'!$AG$21="",0,1)</f>
        <v>1</v>
      </c>
      <c r="G15" s="7">
        <f>SUM(C15:F15)</f>
        <v>4</v>
      </c>
    </row>
    <row r="16" spans="1:7" ht="12.75">
      <c r="A16" s="6" t="s">
        <v>30</v>
      </c>
      <c r="B16" t="str">
        <f>B7</f>
        <v>SK ADMIRA LINZ II</v>
      </c>
      <c r="C16" s="7">
        <f>IF('U-16'!$AJ$15="",0,1)</f>
        <v>1</v>
      </c>
      <c r="D16" s="7">
        <f>IF('U-16'!$AG$18="",0,1)</f>
        <v>1</v>
      </c>
      <c r="E16" s="7">
        <f>IF('U-16'!$AJ$20="",0,1)</f>
        <v>1</v>
      </c>
      <c r="F16" s="7">
        <f>IF('U-16'!$AG$22="",0,1)</f>
        <v>1</v>
      </c>
      <c r="G16" s="7">
        <f>SUM(C16:F16)</f>
        <v>4</v>
      </c>
    </row>
    <row r="17" spans="1:7" ht="12.75">
      <c r="A17" s="6" t="s">
        <v>31</v>
      </c>
      <c r="B17" t="str">
        <f>B8</f>
        <v>SPG LEMBACH / PUTZL.</v>
      </c>
      <c r="C17" s="7">
        <f>IF('U-16'!$AG$16="",0,1)</f>
        <v>1</v>
      </c>
      <c r="D17" s="7">
        <f>IF('U-16'!$AJ$18="",0,1)</f>
        <v>1</v>
      </c>
      <c r="E17" s="7">
        <f>IF('U-16'!$AJ$21="",0,1)</f>
        <v>1</v>
      </c>
      <c r="F17" s="7">
        <f>IF('U-16'!$AG$23="",0,1)</f>
        <v>1</v>
      </c>
      <c r="G17" s="7">
        <f>SUM(C17:F17)</f>
        <v>4</v>
      </c>
    </row>
    <row r="20" ht="12.75">
      <c r="A20" s="6" t="s">
        <v>39</v>
      </c>
    </row>
    <row r="21" spans="3:7" ht="12.75">
      <c r="C21" s="8" t="s">
        <v>16</v>
      </c>
      <c r="D21" s="8" t="s">
        <v>40</v>
      </c>
      <c r="E21" s="8" t="s">
        <v>41</v>
      </c>
      <c r="F21" s="8" t="s">
        <v>43</v>
      </c>
      <c r="G21" s="8" t="s">
        <v>15</v>
      </c>
    </row>
    <row r="22" spans="1:7" ht="12.75">
      <c r="A22" s="6" t="s">
        <v>27</v>
      </c>
      <c r="B22" t="str">
        <f>B4</f>
        <v>ASKÖ SCHWERTBERG</v>
      </c>
      <c r="C22" s="7">
        <f>G13</f>
        <v>4</v>
      </c>
      <c r="D22" s="7">
        <f>'U-16'!$AG$14+'U-16'!$AJ$16+'U-16'!$AG$19+'U-16'!$AJ$22</f>
        <v>4</v>
      </c>
      <c r="E22" s="7">
        <f>'U-16'!$AJ$14+'U-16'!$AG$16+'U-16'!$AJ$19+'U-16'!$AG$22</f>
        <v>5</v>
      </c>
      <c r="F22" s="9">
        <f>D22-E22</f>
        <v>-1</v>
      </c>
      <c r="G22" s="7">
        <f>G4</f>
        <v>3</v>
      </c>
    </row>
    <row r="23" spans="1:7" ht="12.75">
      <c r="A23" s="6" t="s">
        <v>28</v>
      </c>
      <c r="B23" t="str">
        <f>B5</f>
        <v>Union SCHWEINBACH</v>
      </c>
      <c r="C23" s="7">
        <f>G14</f>
        <v>4</v>
      </c>
      <c r="D23" s="7">
        <f>'U-16'!$AJ$14+'U-16'!$AG$17+'U-16'!$AG$20+'U-16'!$AJ$23</f>
        <v>4</v>
      </c>
      <c r="E23" s="7">
        <f>'U-16'!$AG$14+'U-16'!$AJ$17+'U-16'!$AJ$20+'U-16'!$AG$23</f>
        <v>8</v>
      </c>
      <c r="F23" s="9">
        <f>D23-E23</f>
        <v>-4</v>
      </c>
      <c r="G23" s="7">
        <f>G5</f>
        <v>1</v>
      </c>
    </row>
    <row r="24" spans="1:7" ht="12.75">
      <c r="A24" s="6" t="s">
        <v>29</v>
      </c>
      <c r="B24" t="str">
        <f>B6</f>
        <v>Union T.T.I. St. FLORIAN</v>
      </c>
      <c r="C24" s="7">
        <f>G15</f>
        <v>4</v>
      </c>
      <c r="D24" s="7">
        <f>'U-16'!$AG$15+'U-16'!$AJ$17+'U-16'!$AJ$19+'U-16'!$AG$21</f>
        <v>5</v>
      </c>
      <c r="E24" s="7">
        <f>'U-16'!$AJ$15+'U-16'!$AG$17+'U-16'!$AG$19+'U-16'!$AJ$21</f>
        <v>2</v>
      </c>
      <c r="F24" s="9">
        <f>D24-E24</f>
        <v>3</v>
      </c>
      <c r="G24" s="7">
        <f>G6</f>
        <v>10</v>
      </c>
    </row>
    <row r="25" spans="1:7" ht="12.75">
      <c r="A25" s="6" t="s">
        <v>30</v>
      </c>
      <c r="B25" t="str">
        <f>B7</f>
        <v>SK ADMIRA LINZ II</v>
      </c>
      <c r="C25" s="7">
        <f>G16</f>
        <v>4</v>
      </c>
      <c r="D25" s="7">
        <f>'U-16'!$AJ$15+'U-16'!$AG$18+'U-16'!$AJ$20+'U-16'!$AG$22</f>
        <v>4</v>
      </c>
      <c r="E25" s="7">
        <f>'U-16'!$AG$15+'U-16'!$AJ$18+'U-16'!$AG$20+'U-16'!$AJ$22</f>
        <v>2</v>
      </c>
      <c r="F25" s="9">
        <f>D25-E25</f>
        <v>2</v>
      </c>
      <c r="G25" s="7">
        <f>G7</f>
        <v>7</v>
      </c>
    </row>
    <row r="26" spans="1:7" ht="12.75">
      <c r="A26" s="6" t="s">
        <v>31</v>
      </c>
      <c r="B26" t="str">
        <f>B8</f>
        <v>SPG LEMBACH / PUTZL.</v>
      </c>
      <c r="C26" s="7">
        <f>G17</f>
        <v>4</v>
      </c>
      <c r="D26" s="7">
        <f>'U-16'!$AG$16+'U-16'!$AJ$18+'U-16'!$AJ$21+'U-16'!$AG$23</f>
        <v>3</v>
      </c>
      <c r="E26" s="7">
        <f>'U-16'!$AJ$16+'U-16'!$AG$18+'U-16'!$AG$21+'U-16'!$AJ$23</f>
        <v>3</v>
      </c>
      <c r="F26" s="9">
        <f>D26-E26</f>
        <v>0</v>
      </c>
      <c r="G26" s="7">
        <f>G8</f>
        <v>6</v>
      </c>
    </row>
    <row r="29" ht="12.75">
      <c r="A29" s="6" t="s">
        <v>42</v>
      </c>
    </row>
    <row r="30" spans="3:7" ht="12.75">
      <c r="C30" s="8" t="s">
        <v>16</v>
      </c>
      <c r="D30" s="8" t="s">
        <v>40</v>
      </c>
      <c r="E30" s="8" t="s">
        <v>41</v>
      </c>
      <c r="F30" s="8" t="s">
        <v>43</v>
      </c>
      <c r="G30" s="8" t="s">
        <v>15</v>
      </c>
    </row>
    <row r="31" spans="1:7" ht="12.75">
      <c r="A31" s="6" t="s">
        <v>22</v>
      </c>
      <c r="B31" t="s">
        <v>5</v>
      </c>
      <c r="C31" s="7">
        <v>4</v>
      </c>
      <c r="D31" s="7">
        <v>5</v>
      </c>
      <c r="E31" s="7">
        <v>2</v>
      </c>
      <c r="F31" s="7">
        <v>3</v>
      </c>
      <c r="G31" s="7">
        <v>10</v>
      </c>
    </row>
    <row r="32" spans="1:7" ht="12.75">
      <c r="A32" s="6" t="s">
        <v>23</v>
      </c>
      <c r="B32" t="s">
        <v>71</v>
      </c>
      <c r="C32" s="7">
        <v>4</v>
      </c>
      <c r="D32" s="7">
        <v>4</v>
      </c>
      <c r="E32" s="7">
        <v>2</v>
      </c>
      <c r="F32" s="7">
        <v>2</v>
      </c>
      <c r="G32" s="7">
        <v>7</v>
      </c>
    </row>
    <row r="33" spans="1:7" ht="12.75">
      <c r="A33" s="6" t="s">
        <v>24</v>
      </c>
      <c r="B33" t="s">
        <v>72</v>
      </c>
      <c r="C33" s="7">
        <v>4</v>
      </c>
      <c r="D33" s="7">
        <v>3</v>
      </c>
      <c r="E33" s="7">
        <v>3</v>
      </c>
      <c r="F33" s="7">
        <v>0</v>
      </c>
      <c r="G33" s="7">
        <v>6</v>
      </c>
    </row>
    <row r="34" spans="1:7" ht="12.75">
      <c r="A34" s="6" t="s">
        <v>25</v>
      </c>
      <c r="B34" t="s">
        <v>69</v>
      </c>
      <c r="C34" s="7">
        <v>4</v>
      </c>
      <c r="D34" s="7">
        <v>4</v>
      </c>
      <c r="E34" s="7">
        <v>5</v>
      </c>
      <c r="F34" s="7">
        <v>-1</v>
      </c>
      <c r="G34" s="7">
        <v>3</v>
      </c>
    </row>
    <row r="35" spans="1:7" ht="12.75">
      <c r="A35" s="6" t="s">
        <v>26</v>
      </c>
      <c r="B35" t="s">
        <v>70</v>
      </c>
      <c r="C35" s="7">
        <v>4</v>
      </c>
      <c r="D35" s="7">
        <v>4</v>
      </c>
      <c r="E35" s="7">
        <v>8</v>
      </c>
      <c r="F35" s="7">
        <v>-4</v>
      </c>
      <c r="G35" s="7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Spk. Mühlviertel-West Bank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Peter Turner</dc:creator>
  <cp:keywords/>
  <dc:description/>
  <cp:lastModifiedBy>Ralph Peter Turner</cp:lastModifiedBy>
  <cp:lastPrinted>2010-02-21T15:24:14Z</cp:lastPrinted>
  <dcterms:created xsi:type="dcterms:W3CDTF">2010-02-09T12:39:03Z</dcterms:created>
  <dcterms:modified xsi:type="dcterms:W3CDTF">2010-02-21T15:24:15Z</dcterms:modified>
  <cp:category/>
  <cp:version/>
  <cp:contentType/>
  <cp:contentStatus/>
</cp:coreProperties>
</file>